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735"/>
  </bookViews>
  <sheets>
    <sheet name="Sheet1" sheetId="1" r:id="rId1"/>
  </sheets>
  <externalReferences>
    <externalReference r:id="rId2"/>
  </externalReferences>
  <definedNames>
    <definedName name="_xlnm._FilterDatabase" localSheetId="0" hidden="1">Sheet1!$A$5:$X$38</definedName>
    <definedName name="_xlnm.Print_Titles" localSheetId="0">Sheet1!$2:$5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<sst xmlns="http://schemas.openxmlformats.org/spreadsheetml/2006/main" count="157" uniqueCount="83">
  <si>
    <t>贵州商学院2024年高考招生计划总表</t>
  </si>
  <si>
    <t>二级学院</t>
  </si>
  <si>
    <t>专业序号</t>
  </si>
  <si>
    <t>专业  代码</t>
  </si>
  <si>
    <t>专业名称</t>
  </si>
  <si>
    <t>学制</t>
  </si>
  <si>
    <t>学费</t>
  </si>
  <si>
    <t>2024年高考招生计划数</t>
  </si>
  <si>
    <t>贵州省招生计划</t>
  </si>
  <si>
    <t>省外招生计划</t>
  </si>
  <si>
    <t>合计</t>
  </si>
  <si>
    <t>历史类</t>
  </si>
  <si>
    <t>物理类</t>
  </si>
  <si>
    <t>艺术类不分历史物理</t>
  </si>
  <si>
    <t>四川（未改革）</t>
  </si>
  <si>
    <t>重庆</t>
  </si>
  <si>
    <t>江苏</t>
  </si>
  <si>
    <t>湖南</t>
  </si>
  <si>
    <t>云南</t>
  </si>
  <si>
    <t>广西</t>
  </si>
  <si>
    <t>广东</t>
  </si>
  <si>
    <t>江西</t>
  </si>
  <si>
    <t>河北</t>
  </si>
  <si>
    <t xml:space="preserve">河南 （未改革） </t>
  </si>
  <si>
    <t>山东</t>
  </si>
  <si>
    <t>安徽</t>
  </si>
  <si>
    <t>管理学院</t>
  </si>
  <si>
    <t>管理科学</t>
  </si>
  <si>
    <t>4年</t>
  </si>
  <si>
    <t>/</t>
  </si>
  <si>
    <t>应急管理</t>
  </si>
  <si>
    <t>工商管理</t>
  </si>
  <si>
    <t>市场营销</t>
  </si>
  <si>
    <t>人力资源管理</t>
  </si>
  <si>
    <t>公共事业管理</t>
  </si>
  <si>
    <t>物流管理</t>
  </si>
  <si>
    <t>经济与金融学院</t>
  </si>
  <si>
    <t>020102</t>
  </si>
  <si>
    <t>经济统计学</t>
  </si>
  <si>
    <t>020109</t>
  </si>
  <si>
    <t>数字经济</t>
  </si>
  <si>
    <t>020202</t>
  </si>
  <si>
    <t>税收学</t>
  </si>
  <si>
    <t>020302</t>
  </si>
  <si>
    <t>金融工程</t>
  </si>
  <si>
    <t>020303</t>
  </si>
  <si>
    <t>保险学</t>
  </si>
  <si>
    <t>020304</t>
  </si>
  <si>
    <t>投资学</t>
  </si>
  <si>
    <t>内陆开放型经济 学院</t>
  </si>
  <si>
    <t>020401</t>
  </si>
  <si>
    <t>国际经济与贸易</t>
  </si>
  <si>
    <t>020402</t>
  </si>
  <si>
    <t>贸易经济</t>
  </si>
  <si>
    <t>050262</t>
  </si>
  <si>
    <t>商务英语</t>
  </si>
  <si>
    <t>国际商务</t>
  </si>
  <si>
    <t>会计学院</t>
  </si>
  <si>
    <t>会计学</t>
  </si>
  <si>
    <t>财务管理</t>
  </si>
  <si>
    <t>审计学</t>
  </si>
  <si>
    <t>旅游管理学院</t>
  </si>
  <si>
    <t>旅游管理</t>
  </si>
  <si>
    <t>酒店管理</t>
  </si>
  <si>
    <t>会展经济与管理</t>
  </si>
  <si>
    <t>计算机与信息工程学院</t>
  </si>
  <si>
    <t>080901</t>
  </si>
  <si>
    <t>计算机科学与技术</t>
  </si>
  <si>
    <t>080903</t>
  </si>
  <si>
    <t>网络工程</t>
  </si>
  <si>
    <t>080905</t>
  </si>
  <si>
    <t>物联网工程</t>
  </si>
  <si>
    <t>080910</t>
  </si>
  <si>
    <t>数据科学与大数据技术</t>
  </si>
  <si>
    <t>电子商务</t>
  </si>
  <si>
    <t>文化与艺术传媒学院</t>
  </si>
  <si>
    <t>艺术管理</t>
  </si>
  <si>
    <t>视觉传达设计</t>
  </si>
  <si>
    <t>环境设计</t>
  </si>
  <si>
    <t>国际教育学院</t>
  </si>
  <si>
    <t>120903H</t>
  </si>
  <si>
    <t>会展经济与管理          （中外合作办学）</t>
  </si>
  <si>
    <t>贵州商学院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</si>
</sst>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1"/>
      <name val="黑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 applyBorder="0">
      <protection locked="0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49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49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 applyProtection="1">
      <alignment horizontal="center" vertical="center" wrapText="1"/>
    </xf>
    <xf numFmtId="49" fontId="4" fillId="0" borderId="1" xfId="49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 applyProtection="1" quotePrefix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PS%20Cloud%20Files\295292949\2024&#24180;&#23398;&#29983;&#22788;&#25307;&#23601;&#22788;&#24037;&#20316;\&#25307;&#29983;&#24037;&#20316;\&#36149;&#24030;&#21830;&#23398;&#38498;2024&#24180;&#39640;&#32771;&#25307;&#29983;&#35745;&#21010;&#34920;5.15&#25311;&#2345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D2" t="str">
            <v>专业名称</v>
          </cell>
        </row>
        <row r="3">
          <cell r="E3" t="str">
            <v>四川（未改革）</v>
          </cell>
          <cell r="F3" t="str">
            <v>重庆</v>
          </cell>
          <cell r="G3" t="str">
            <v>江苏</v>
          </cell>
          <cell r="H3" t="str">
            <v>湖南</v>
          </cell>
          <cell r="I3" t="str">
            <v>云南</v>
          </cell>
          <cell r="J3" t="str">
            <v>广西</v>
          </cell>
          <cell r="K3" t="str">
            <v>广东</v>
          </cell>
          <cell r="L3" t="str">
            <v>江西</v>
          </cell>
          <cell r="M3" t="str">
            <v>河北</v>
          </cell>
          <cell r="N3" t="str">
            <v>河南 （未改革） </v>
          </cell>
          <cell r="O3" t="str">
            <v>山东</v>
          </cell>
          <cell r="P3" t="str">
            <v>安徽</v>
          </cell>
        </row>
        <row r="6">
          <cell r="D6" t="str">
            <v>管理科学</v>
          </cell>
        </row>
        <row r="6">
          <cell r="H6">
            <v>4</v>
          </cell>
        </row>
        <row r="7">
          <cell r="D7" t="str">
            <v>工商管理</v>
          </cell>
          <cell r="E7">
            <v>4</v>
          </cell>
        </row>
        <row r="8">
          <cell r="D8" t="str">
            <v>物流管理</v>
          </cell>
        </row>
        <row r="8">
          <cell r="L8">
            <v>6</v>
          </cell>
        </row>
        <row r="9">
          <cell r="D9" t="str">
            <v>人力资源管理</v>
          </cell>
          <cell r="E9">
            <v>4</v>
          </cell>
        </row>
        <row r="10">
          <cell r="D10" t="str">
            <v>市场营销</v>
          </cell>
        </row>
        <row r="10">
          <cell r="G10">
            <v>6</v>
          </cell>
        </row>
        <row r="10">
          <cell r="M10">
            <v>4</v>
          </cell>
        </row>
        <row r="11">
          <cell r="D11" t="str">
            <v>公共事业管理</v>
          </cell>
        </row>
        <row r="11">
          <cell r="O11">
            <v>4</v>
          </cell>
        </row>
        <row r="12">
          <cell r="D12" t="str">
            <v>应急管理</v>
          </cell>
          <cell r="E12">
            <v>4</v>
          </cell>
        </row>
        <row r="13">
          <cell r="D13" t="str">
            <v>数字经济</v>
          </cell>
        </row>
        <row r="13">
          <cell r="F13">
            <v>4</v>
          </cell>
        </row>
        <row r="14">
          <cell r="D14" t="str">
            <v>保险学</v>
          </cell>
        </row>
        <row r="14">
          <cell r="J14">
            <v>4</v>
          </cell>
        </row>
        <row r="15">
          <cell r="D15" t="str">
            <v>投资学</v>
          </cell>
          <cell r="E15">
            <v>4</v>
          </cell>
        </row>
        <row r="15">
          <cell r="J15">
            <v>4</v>
          </cell>
        </row>
        <row r="16">
          <cell r="D16" t="str">
            <v>金融工程</v>
          </cell>
        </row>
        <row r="16">
          <cell r="G16">
            <v>4</v>
          </cell>
        </row>
        <row r="16">
          <cell r="M16">
            <v>2</v>
          </cell>
        </row>
        <row r="17">
          <cell r="D17" t="str">
            <v>税收学</v>
          </cell>
        </row>
        <row r="17">
          <cell r="I17">
            <v>4</v>
          </cell>
        </row>
        <row r="17">
          <cell r="O17">
            <v>4</v>
          </cell>
        </row>
        <row r="18">
          <cell r="D18" t="str">
            <v>国际商务</v>
          </cell>
        </row>
        <row r="18">
          <cell r="I18">
            <v>4</v>
          </cell>
        </row>
        <row r="19">
          <cell r="D19" t="str">
            <v>国际经济与贸易</v>
          </cell>
        </row>
        <row r="19">
          <cell r="L19">
            <v>4</v>
          </cell>
        </row>
        <row r="19">
          <cell r="P19">
            <v>4</v>
          </cell>
        </row>
        <row r="20">
          <cell r="D20" t="str">
            <v>贸易经济</v>
          </cell>
        </row>
        <row r="20">
          <cell r="L20">
            <v>4</v>
          </cell>
        </row>
        <row r="21">
          <cell r="D21" t="str">
            <v>商务英语</v>
          </cell>
        </row>
        <row r="21">
          <cell r="K21">
            <v>4</v>
          </cell>
        </row>
        <row r="22">
          <cell r="D22" t="str">
            <v>会计学</v>
          </cell>
          <cell r="E22">
            <v>4</v>
          </cell>
        </row>
        <row r="22">
          <cell r="P22">
            <v>4</v>
          </cell>
        </row>
        <row r="23">
          <cell r="D23" t="str">
            <v>财务管理</v>
          </cell>
        </row>
        <row r="23">
          <cell r="I23">
            <v>4</v>
          </cell>
        </row>
        <row r="24">
          <cell r="D24" t="str">
            <v>审计学</v>
          </cell>
        </row>
        <row r="24">
          <cell r="J24">
            <v>4</v>
          </cell>
        </row>
        <row r="25">
          <cell r="D25" t="str">
            <v>旅游管理</v>
          </cell>
        </row>
        <row r="25">
          <cell r="J25">
            <v>4</v>
          </cell>
        </row>
        <row r="26">
          <cell r="D26" t="str">
            <v>酒店管理</v>
          </cell>
        </row>
        <row r="26">
          <cell r="O26">
            <v>4</v>
          </cell>
          <cell r="P26">
            <v>2</v>
          </cell>
        </row>
        <row r="27">
          <cell r="D27" t="str">
            <v>会展经济与管理</v>
          </cell>
        </row>
        <row r="27">
          <cell r="F27">
            <v>6</v>
          </cell>
        </row>
        <row r="28">
          <cell r="D28" t="str">
            <v>计算机科学与技术</v>
          </cell>
        </row>
        <row r="28">
          <cell r="K28">
            <v>4</v>
          </cell>
          <cell r="L28">
            <v>4</v>
          </cell>
          <cell r="M28">
            <v>2</v>
          </cell>
        </row>
        <row r="29">
          <cell r="D29" t="str">
            <v>物联网工程</v>
          </cell>
        </row>
        <row r="29">
          <cell r="N29">
            <v>4</v>
          </cell>
        </row>
        <row r="30">
          <cell r="D30" t="str">
            <v>电子商务</v>
          </cell>
        </row>
        <row r="30">
          <cell r="P30">
            <v>4</v>
          </cell>
        </row>
        <row r="31">
          <cell r="D31" t="str">
            <v>数据科学与大数据技术</v>
          </cell>
        </row>
        <row r="31">
          <cell r="M31">
            <v>4</v>
          </cell>
        </row>
        <row r="32">
          <cell r="D32" t="str">
            <v>网络工程</v>
          </cell>
        </row>
        <row r="32">
          <cell r="I32">
            <v>4</v>
          </cell>
        </row>
        <row r="33">
          <cell r="D33" t="str">
            <v>视觉传达设计</v>
          </cell>
        </row>
        <row r="33">
          <cell r="K33">
            <v>4</v>
          </cell>
        </row>
        <row r="33">
          <cell r="O33">
            <v>4</v>
          </cell>
        </row>
        <row r="34">
          <cell r="D34" t="str">
            <v>环境设计</v>
          </cell>
        </row>
        <row r="34">
          <cell r="F34">
            <v>6</v>
          </cell>
        </row>
        <row r="34">
          <cell r="H34">
            <v>4</v>
          </cell>
        </row>
        <row r="35">
          <cell r="D35" t="str">
            <v>艺术管理</v>
          </cell>
        </row>
        <row r="35">
          <cell r="H35">
            <v>2</v>
          </cell>
        </row>
        <row r="35">
          <cell r="N35">
            <v>4</v>
          </cell>
        </row>
        <row r="36">
          <cell r="D36" t="str">
            <v>会展经济与管理          （中外合作办学）</v>
          </cell>
        </row>
        <row r="36">
          <cell r="F36">
            <v>4</v>
          </cell>
          <cell r="G36">
            <v>6</v>
          </cell>
        </row>
        <row r="36">
          <cell r="J36">
            <v>4</v>
          </cell>
          <cell r="K36">
            <v>6</v>
          </cell>
        </row>
        <row r="36">
          <cell r="N36">
            <v>6</v>
          </cell>
          <cell r="O36">
            <v>6</v>
          </cell>
          <cell r="P36">
            <v>4</v>
          </cell>
        </row>
        <row r="37">
          <cell r="E37">
            <v>20</v>
          </cell>
          <cell r="F37">
            <v>20</v>
          </cell>
          <cell r="G37">
            <v>16</v>
          </cell>
          <cell r="H37">
            <v>10</v>
          </cell>
          <cell r="I37">
            <v>16</v>
          </cell>
          <cell r="J37">
            <v>20</v>
          </cell>
          <cell r="K37">
            <v>18</v>
          </cell>
          <cell r="L37">
            <v>18</v>
          </cell>
          <cell r="M37">
            <v>12</v>
          </cell>
          <cell r="N37">
            <v>14</v>
          </cell>
          <cell r="O37">
            <v>22</v>
          </cell>
          <cell r="P37">
            <v>18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omposit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95000"/>
                <a:satMod val="300000"/>
              </a:schemeClr>
            </a:gs>
            <a:gs pos="12000">
              <a:schemeClr val="phClr">
                <a:tint val="50000"/>
                <a:shade val="90000"/>
                <a:satMod val="250000"/>
              </a:schemeClr>
            </a:gs>
            <a:gs pos="100000">
              <a:schemeClr val="phClr">
                <a:tint val="85000"/>
                <a:shade val="75000"/>
                <a:satMod val="1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75000"/>
                <a:shade val="95000"/>
                <a:satMod val="175000"/>
              </a:schemeClr>
            </a:gs>
            <a:gs pos="12000">
              <a:schemeClr val="phClr">
                <a:tint val="90000"/>
                <a:shade val="90000"/>
                <a:satMod val="150000"/>
              </a:schemeClr>
            </a:gs>
            <a:gs pos="100000">
              <a:schemeClr val="phClr">
                <a:tint val="100000"/>
                <a:shade val="75000"/>
                <a:satMod val="150000"/>
              </a:schemeClr>
            </a:gs>
          </a:gsLst>
          <a:lin ang="16200000" scaled="1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/>
          <a:scene3d>
            <a:camera prst="orthographicFront">
              <a:rot lat="0" lon="0" rev="0"/>
            </a:camera>
            <a:lightRig rig="freezing" dir="t">
              <a:rot lat="0" lon="0" rev="6000000"/>
            </a:lightRig>
          </a:scene3d>
          <a:sp3d contourW="12700" prstMaterial="dkEdge">
            <a:bevelT w="44450" h="25400"/>
            <a:contourClr>
              <a:schemeClr val="phClr">
                <a:shade val="30000"/>
              </a:schemeClr>
            </a:contourClr>
          </a:sp3d>
        </a:effectStyle>
      </a:effectStyleLst>
      <a:bgFillStyleLst>
        <a:noFill/>
        <a:noFill/>
        <a:noFill/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38"/>
  <sheetViews>
    <sheetView tabSelected="1" workbookViewId="0">
      <pane ySplit="5" topLeftCell="A32" activePane="bottomLeft" state="frozen"/>
      <selection/>
      <selection pane="bottomLeft" activeCell="Y9" sqref="Y9"/>
    </sheetView>
  </sheetViews>
  <sheetFormatPr defaultColWidth="9.63888888888889" defaultRowHeight="14.4"/>
  <cols>
    <col min="1" max="1" width="9.42592592592593" style="1" customWidth="1"/>
    <col min="2" max="2" width="6.35185185185185" style="1" customWidth="1"/>
    <col min="3" max="3" width="7.43518518518519" style="1" customWidth="1"/>
    <col min="4" max="4" width="17.5555555555556" style="1" customWidth="1"/>
    <col min="5" max="5" width="6.43518518518519" style="1" customWidth="1"/>
    <col min="6" max="6" width="7.0462962962963" style="1" customWidth="1"/>
    <col min="7" max="7" width="11.3333333333333" style="1" customWidth="1"/>
    <col min="8" max="11" width="6.77777777777778" style="2" customWidth="1"/>
    <col min="12" max="12" width="6.77777777777778" style="1" customWidth="1"/>
    <col min="13" max="18" width="6.77777777777778" style="2" customWidth="1"/>
    <col min="19" max="19" width="6.77777777777778" style="1" customWidth="1"/>
    <col min="20" max="21" width="6.77777777777778" style="2" customWidth="1"/>
    <col min="22" max="22" width="6.77777777777778" style="1" customWidth="1"/>
    <col min="23" max="24" width="6.77777777777778" style="2" customWidth="1"/>
    <col min="25" max="16378" width="8.88888888888889" style="1"/>
    <col min="16379" max="16384" width="9.63888888888889" style="1"/>
  </cols>
  <sheetData>
    <row r="1" ht="32" customHeight="1" spans="1:24">
      <c r="A1" s="3" t="s">
        <v>0</v>
      </c>
      <c r="B1" s="3"/>
      <c r="C1" s="3"/>
      <c r="D1" s="3"/>
      <c r="E1" s="3"/>
      <c r="F1" s="3"/>
      <c r="G1" s="3"/>
      <c r="H1" s="4"/>
      <c r="I1" s="4"/>
      <c r="J1" s="4"/>
      <c r="K1" s="4"/>
      <c r="L1" s="3"/>
      <c r="M1" s="4"/>
      <c r="N1" s="4"/>
      <c r="O1" s="4"/>
      <c r="P1" s="4"/>
      <c r="Q1" s="4"/>
      <c r="R1" s="4"/>
      <c r="S1" s="3"/>
      <c r="T1" s="4"/>
      <c r="U1" s="4"/>
      <c r="V1" s="3"/>
      <c r="W1" s="4"/>
      <c r="X1" s="4"/>
    </row>
    <row r="2" spans="1:24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7"/>
      <c r="J2" s="7"/>
      <c r="K2" s="7"/>
      <c r="L2" s="6" t="s">
        <v>9</v>
      </c>
      <c r="M2" s="7"/>
      <c r="N2" s="7"/>
      <c r="O2" s="7"/>
      <c r="P2" s="7"/>
      <c r="Q2" s="7"/>
      <c r="R2" s="7"/>
      <c r="S2" s="6"/>
      <c r="T2" s="7"/>
      <c r="U2" s="7"/>
      <c r="V2" s="6"/>
      <c r="W2" s="7"/>
      <c r="X2" s="7"/>
    </row>
    <row r="3" spans="1:24">
      <c r="A3" s="5"/>
      <c r="B3" s="5"/>
      <c r="C3" s="5"/>
      <c r="D3" s="6"/>
      <c r="E3" s="6"/>
      <c r="F3" s="6"/>
      <c r="G3" s="6"/>
      <c r="H3" s="7" t="s">
        <v>10</v>
      </c>
      <c r="I3" s="7" t="s">
        <v>11</v>
      </c>
      <c r="J3" s="7" t="s">
        <v>12</v>
      </c>
      <c r="K3" s="7" t="s">
        <v>13</v>
      </c>
      <c r="L3" s="6" t="s">
        <v>10</v>
      </c>
      <c r="M3" s="17" t="s">
        <v>14</v>
      </c>
      <c r="N3" s="17" t="s">
        <v>15</v>
      </c>
      <c r="O3" s="17" t="s">
        <v>16</v>
      </c>
      <c r="P3" s="17" t="s">
        <v>17</v>
      </c>
      <c r="Q3" s="17" t="s">
        <v>18</v>
      </c>
      <c r="R3" s="17" t="s">
        <v>19</v>
      </c>
      <c r="S3" s="18" t="s">
        <v>20</v>
      </c>
      <c r="T3" s="17" t="s">
        <v>21</v>
      </c>
      <c r="U3" s="17" t="s">
        <v>22</v>
      </c>
      <c r="V3" s="18" t="s">
        <v>23</v>
      </c>
      <c r="W3" s="17" t="s">
        <v>24</v>
      </c>
      <c r="X3" s="17" t="s">
        <v>25</v>
      </c>
    </row>
    <row r="4" spans="1:24">
      <c r="A4" s="5"/>
      <c r="B4" s="5"/>
      <c r="C4" s="5"/>
      <c r="D4" s="6"/>
      <c r="E4" s="6"/>
      <c r="F4" s="6"/>
      <c r="G4" s="6"/>
      <c r="H4" s="7"/>
      <c r="I4" s="7"/>
      <c r="J4" s="7"/>
      <c r="K4" s="7"/>
      <c r="L4" s="6"/>
      <c r="M4" s="17"/>
      <c r="N4" s="17"/>
      <c r="O4" s="17"/>
      <c r="P4" s="17"/>
      <c r="Q4" s="17"/>
      <c r="R4" s="17"/>
      <c r="S4" s="18"/>
      <c r="T4" s="17"/>
      <c r="U4" s="17"/>
      <c r="V4" s="18"/>
      <c r="W4" s="17"/>
      <c r="X4" s="17"/>
    </row>
    <row r="5" spans="1:24">
      <c r="A5" s="5"/>
      <c r="B5" s="5"/>
      <c r="C5" s="5"/>
      <c r="D5" s="6"/>
      <c r="E5" s="6"/>
      <c r="F5" s="6"/>
      <c r="G5" s="6"/>
      <c r="H5" s="7"/>
      <c r="I5" s="7"/>
      <c r="J5" s="7"/>
      <c r="K5" s="7"/>
      <c r="L5" s="6"/>
      <c r="M5" s="17"/>
      <c r="N5" s="17"/>
      <c r="O5" s="17"/>
      <c r="P5" s="17"/>
      <c r="Q5" s="17"/>
      <c r="R5" s="17"/>
      <c r="S5" s="18"/>
      <c r="T5" s="17"/>
      <c r="U5" s="17"/>
      <c r="V5" s="18"/>
      <c r="W5" s="17"/>
      <c r="X5" s="17"/>
    </row>
    <row r="6" customHeight="1" spans="1:24">
      <c r="A6" s="8" t="s">
        <v>26</v>
      </c>
      <c r="B6" s="8">
        <v>1</v>
      </c>
      <c r="C6" s="9">
        <v>120101</v>
      </c>
      <c r="D6" s="10" t="s">
        <v>27</v>
      </c>
      <c r="E6" s="11" t="s">
        <v>28</v>
      </c>
      <c r="F6" s="11">
        <v>4100</v>
      </c>
      <c r="G6" s="11">
        <v>100</v>
      </c>
      <c r="H6" s="12">
        <f>G6-L6</f>
        <v>96</v>
      </c>
      <c r="I6" s="12" t="s">
        <v>29</v>
      </c>
      <c r="J6" s="12">
        <v>96</v>
      </c>
      <c r="K6" s="12" t="s">
        <v>29</v>
      </c>
      <c r="L6" s="11">
        <f>SUM(M6:X6)</f>
        <v>4</v>
      </c>
      <c r="M6" s="12">
        <f>VLOOKUP(D6,[1]Sheet1!$D$2:$P$37,2,FALSE)</f>
        <v>0</v>
      </c>
      <c r="N6" s="12">
        <f>VLOOKUP(D6,[1]Sheet1!$D$2:$P$37,3,FALSE)</f>
        <v>0</v>
      </c>
      <c r="O6" s="12">
        <f>VLOOKUP(D6,[1]Sheet1!$D$2:$P$37,4,FALSE)</f>
        <v>0</v>
      </c>
      <c r="P6" s="12">
        <f>VLOOKUP(D6,[1]Sheet1!$D$2:$P$37,5,FALSE)</f>
        <v>4</v>
      </c>
      <c r="Q6" s="12">
        <f>VLOOKUP(D6,[1]Sheet1!$D$2:$P$37,6,FALSE)</f>
        <v>0</v>
      </c>
      <c r="R6" s="12">
        <f>VLOOKUP(D6,[1]Sheet1!$D$2:$P$37,7,FALSE)</f>
        <v>0</v>
      </c>
      <c r="S6" s="11">
        <f>VLOOKUP(D6,[1]Sheet1!$D$2:$P$37,8,FALSE)</f>
        <v>0</v>
      </c>
      <c r="T6" s="12">
        <f>VLOOKUP(D6,[1]Sheet1!$D$2:$P$37,9,FALSE)</f>
        <v>0</v>
      </c>
      <c r="U6" s="12">
        <f>VLOOKUP(D6,[1]Sheet1!$D$2:$P$37,10,FALSE)</f>
        <v>0</v>
      </c>
      <c r="V6" s="11">
        <f>VLOOKUP(D6,[1]Sheet1!$D$2:$P$37,11,FALSE)</f>
        <v>0</v>
      </c>
      <c r="W6" s="12">
        <f>VLOOKUP(D6,[1]Sheet1!$D$2:$P$37,12,FALSE)</f>
        <v>0</v>
      </c>
      <c r="X6" s="12">
        <f>VLOOKUP(D6,[1]Sheet1!$D$2:$P$37,13,FALSE)</f>
        <v>0</v>
      </c>
    </row>
    <row r="7" customHeight="1" spans="1:24">
      <c r="A7" s="8"/>
      <c r="B7" s="8">
        <v>2</v>
      </c>
      <c r="C7" s="9">
        <v>120111</v>
      </c>
      <c r="D7" s="10" t="s">
        <v>30</v>
      </c>
      <c r="E7" s="11" t="s">
        <v>28</v>
      </c>
      <c r="F7" s="11">
        <v>4100</v>
      </c>
      <c r="G7" s="11">
        <v>50</v>
      </c>
      <c r="H7" s="12">
        <f t="shared" ref="H7:H38" si="0">G7-L7</f>
        <v>46</v>
      </c>
      <c r="I7" s="12" t="s">
        <v>29</v>
      </c>
      <c r="J7" s="12">
        <v>46</v>
      </c>
      <c r="K7" s="12" t="s">
        <v>29</v>
      </c>
      <c r="L7" s="11">
        <f t="shared" ref="L7:L38" si="1">SUM(M7:X7)</f>
        <v>4</v>
      </c>
      <c r="M7" s="12">
        <f>VLOOKUP(D7,[1]Sheet1!$D$2:$P$37,2,FALSE)</f>
        <v>4</v>
      </c>
      <c r="N7" s="12">
        <f>VLOOKUP(D7,[1]Sheet1!$D$2:$P$37,3,FALSE)</f>
        <v>0</v>
      </c>
      <c r="O7" s="12">
        <f>VLOOKUP(D7,[1]Sheet1!$D$2:$P$37,4,FALSE)</f>
        <v>0</v>
      </c>
      <c r="P7" s="12">
        <f>VLOOKUP(D7,[1]Sheet1!$D$2:$P$37,5,FALSE)</f>
        <v>0</v>
      </c>
      <c r="Q7" s="12">
        <f>VLOOKUP(D7,[1]Sheet1!$D$2:$P$37,6,FALSE)</f>
        <v>0</v>
      </c>
      <c r="R7" s="12">
        <f>VLOOKUP(D7,[1]Sheet1!$D$2:$P$37,7,FALSE)</f>
        <v>0</v>
      </c>
      <c r="S7" s="11">
        <f>VLOOKUP(D7,[1]Sheet1!$D$2:$P$37,8,FALSE)</f>
        <v>0</v>
      </c>
      <c r="T7" s="12">
        <f>VLOOKUP(D7,[1]Sheet1!$D$2:$P$37,9,FALSE)</f>
        <v>0</v>
      </c>
      <c r="U7" s="12">
        <f>VLOOKUP(D7,[1]Sheet1!$D$2:$P$37,10,FALSE)</f>
        <v>0</v>
      </c>
      <c r="V7" s="11">
        <f>VLOOKUP(D7,[1]Sheet1!$D$2:$P$37,11,FALSE)</f>
        <v>0</v>
      </c>
      <c r="W7" s="12">
        <f>VLOOKUP(D7,[1]Sheet1!$D$2:$P$37,12,FALSE)</f>
        <v>0</v>
      </c>
      <c r="X7" s="12">
        <f>VLOOKUP(D7,[1]Sheet1!$D$2:$P$37,13,FALSE)</f>
        <v>0</v>
      </c>
    </row>
    <row r="8" customHeight="1" spans="1:24">
      <c r="A8" s="8"/>
      <c r="B8" s="8">
        <v>3</v>
      </c>
      <c r="C8" s="9">
        <v>120201</v>
      </c>
      <c r="D8" s="10" t="s">
        <v>31</v>
      </c>
      <c r="E8" s="11" t="s">
        <v>28</v>
      </c>
      <c r="F8" s="11">
        <v>4100</v>
      </c>
      <c r="G8" s="11">
        <v>100</v>
      </c>
      <c r="H8" s="12">
        <f t="shared" si="0"/>
        <v>96</v>
      </c>
      <c r="I8" s="12">
        <v>48</v>
      </c>
      <c r="J8" s="12">
        <v>48</v>
      </c>
      <c r="K8" s="12" t="s">
        <v>29</v>
      </c>
      <c r="L8" s="11">
        <f t="shared" si="1"/>
        <v>4</v>
      </c>
      <c r="M8" s="12">
        <f>VLOOKUP(D8,[1]Sheet1!$D$2:$P$37,2,FALSE)</f>
        <v>4</v>
      </c>
      <c r="N8" s="12">
        <f>VLOOKUP(D8,[1]Sheet1!$D$2:$P$37,3,FALSE)</f>
        <v>0</v>
      </c>
      <c r="O8" s="12">
        <f>VLOOKUP(D8,[1]Sheet1!$D$2:$P$37,4,FALSE)</f>
        <v>0</v>
      </c>
      <c r="P8" s="12">
        <f>VLOOKUP(D8,[1]Sheet1!$D$2:$P$37,5,FALSE)</f>
        <v>0</v>
      </c>
      <c r="Q8" s="12">
        <f>VLOOKUP(D8,[1]Sheet1!$D$2:$P$37,6,FALSE)</f>
        <v>0</v>
      </c>
      <c r="R8" s="12">
        <f>VLOOKUP(D8,[1]Sheet1!$D$2:$P$37,7,FALSE)</f>
        <v>0</v>
      </c>
      <c r="S8" s="11">
        <f>VLOOKUP(D8,[1]Sheet1!$D$2:$P$37,8,FALSE)</f>
        <v>0</v>
      </c>
      <c r="T8" s="12">
        <f>VLOOKUP(D8,[1]Sheet1!$D$2:$P$37,9,FALSE)</f>
        <v>0</v>
      </c>
      <c r="U8" s="12">
        <f>VLOOKUP(D8,[1]Sheet1!$D$2:$P$37,10,FALSE)</f>
        <v>0</v>
      </c>
      <c r="V8" s="11">
        <f>VLOOKUP(D8,[1]Sheet1!$D$2:$P$37,11,FALSE)</f>
        <v>0</v>
      </c>
      <c r="W8" s="12">
        <f>VLOOKUP(D8,[1]Sheet1!$D$2:$P$37,12,FALSE)</f>
        <v>0</v>
      </c>
      <c r="X8" s="12">
        <f>VLOOKUP(D8,[1]Sheet1!$D$2:$P$37,13,FALSE)</f>
        <v>0</v>
      </c>
    </row>
    <row r="9" customHeight="1" spans="1:24">
      <c r="A9" s="8"/>
      <c r="B9" s="8">
        <v>4</v>
      </c>
      <c r="C9" s="9">
        <v>120202</v>
      </c>
      <c r="D9" s="10" t="s">
        <v>32</v>
      </c>
      <c r="E9" s="11" t="s">
        <v>28</v>
      </c>
      <c r="F9" s="11">
        <v>4100</v>
      </c>
      <c r="G9" s="11">
        <v>100</v>
      </c>
      <c r="H9" s="12">
        <f t="shared" si="0"/>
        <v>90</v>
      </c>
      <c r="I9" s="12">
        <v>45</v>
      </c>
      <c r="J9" s="12">
        <v>45</v>
      </c>
      <c r="K9" s="12" t="s">
        <v>29</v>
      </c>
      <c r="L9" s="11">
        <f t="shared" si="1"/>
        <v>10</v>
      </c>
      <c r="M9" s="12">
        <f>VLOOKUP(D9,[1]Sheet1!$D$2:$P$37,2,FALSE)</f>
        <v>0</v>
      </c>
      <c r="N9" s="12">
        <f>VLOOKUP(D9,[1]Sheet1!$D$2:$P$37,3,FALSE)</f>
        <v>0</v>
      </c>
      <c r="O9" s="12">
        <f>VLOOKUP(D9,[1]Sheet1!$D$2:$P$37,4,FALSE)</f>
        <v>6</v>
      </c>
      <c r="P9" s="12">
        <f>VLOOKUP(D9,[1]Sheet1!$D$2:$P$37,5,FALSE)</f>
        <v>0</v>
      </c>
      <c r="Q9" s="12">
        <f>VLOOKUP(D9,[1]Sheet1!$D$2:$P$37,6,FALSE)</f>
        <v>0</v>
      </c>
      <c r="R9" s="12">
        <f>VLOOKUP(D9,[1]Sheet1!$D$2:$P$37,7,FALSE)</f>
        <v>0</v>
      </c>
      <c r="S9" s="11">
        <f>VLOOKUP(D9,[1]Sheet1!$D$2:$P$37,8,FALSE)</f>
        <v>0</v>
      </c>
      <c r="T9" s="12">
        <f>VLOOKUP(D9,[1]Sheet1!$D$2:$P$37,9,FALSE)</f>
        <v>0</v>
      </c>
      <c r="U9" s="12">
        <f>VLOOKUP(D9,[1]Sheet1!$D$2:$P$37,10,FALSE)</f>
        <v>4</v>
      </c>
      <c r="V9" s="11">
        <f>VLOOKUP(D9,[1]Sheet1!$D$2:$P$37,11,FALSE)</f>
        <v>0</v>
      </c>
      <c r="W9" s="12">
        <f>VLOOKUP(D9,[1]Sheet1!$D$2:$P$37,12,FALSE)</f>
        <v>0</v>
      </c>
      <c r="X9" s="12">
        <f>VLOOKUP(D9,[1]Sheet1!$D$2:$P$37,13,FALSE)</f>
        <v>0</v>
      </c>
    </row>
    <row r="10" customHeight="1" spans="1:24">
      <c r="A10" s="8"/>
      <c r="B10" s="8">
        <v>5</v>
      </c>
      <c r="C10" s="9">
        <v>120206</v>
      </c>
      <c r="D10" s="10" t="s">
        <v>33</v>
      </c>
      <c r="E10" s="11" t="s">
        <v>28</v>
      </c>
      <c r="F10" s="11">
        <v>4100</v>
      </c>
      <c r="G10" s="11">
        <v>100</v>
      </c>
      <c r="H10" s="12">
        <f t="shared" si="0"/>
        <v>96</v>
      </c>
      <c r="I10" s="12">
        <v>48</v>
      </c>
      <c r="J10" s="12">
        <v>48</v>
      </c>
      <c r="K10" s="12" t="s">
        <v>29</v>
      </c>
      <c r="L10" s="11">
        <f t="shared" si="1"/>
        <v>4</v>
      </c>
      <c r="M10" s="12">
        <f>VLOOKUP(D10,[1]Sheet1!$D$2:$P$37,2,FALSE)</f>
        <v>4</v>
      </c>
      <c r="N10" s="12">
        <f>VLOOKUP(D10,[1]Sheet1!$D$2:$P$37,3,FALSE)</f>
        <v>0</v>
      </c>
      <c r="O10" s="12">
        <f>VLOOKUP(D10,[1]Sheet1!$D$2:$P$37,4,FALSE)</f>
        <v>0</v>
      </c>
      <c r="P10" s="12">
        <f>VLOOKUP(D10,[1]Sheet1!$D$2:$P$37,5,FALSE)</f>
        <v>0</v>
      </c>
      <c r="Q10" s="12">
        <f>VLOOKUP(D10,[1]Sheet1!$D$2:$P$37,6,FALSE)</f>
        <v>0</v>
      </c>
      <c r="R10" s="12">
        <f>VLOOKUP(D10,[1]Sheet1!$D$2:$P$37,7,FALSE)</f>
        <v>0</v>
      </c>
      <c r="S10" s="11">
        <f>VLOOKUP(D10,[1]Sheet1!$D$2:$P$37,8,FALSE)</f>
        <v>0</v>
      </c>
      <c r="T10" s="12">
        <f>VLOOKUP(D10,[1]Sheet1!$D$2:$P$37,9,FALSE)</f>
        <v>0</v>
      </c>
      <c r="U10" s="12">
        <f>VLOOKUP(D10,[1]Sheet1!$D$2:$P$37,10,FALSE)</f>
        <v>0</v>
      </c>
      <c r="V10" s="11">
        <f>VLOOKUP(D10,[1]Sheet1!$D$2:$P$37,11,FALSE)</f>
        <v>0</v>
      </c>
      <c r="W10" s="12">
        <f>VLOOKUP(D10,[1]Sheet1!$D$2:$P$37,12,FALSE)</f>
        <v>0</v>
      </c>
      <c r="X10" s="12">
        <f>VLOOKUP(D10,[1]Sheet1!$D$2:$P$37,13,FALSE)</f>
        <v>0</v>
      </c>
    </row>
    <row r="11" customHeight="1" spans="1:24">
      <c r="A11" s="8"/>
      <c r="B11" s="8">
        <v>6</v>
      </c>
      <c r="C11" s="9">
        <v>120401</v>
      </c>
      <c r="D11" s="10" t="s">
        <v>34</v>
      </c>
      <c r="E11" s="11" t="s">
        <v>28</v>
      </c>
      <c r="F11" s="11">
        <v>4100</v>
      </c>
      <c r="G11" s="11">
        <v>50</v>
      </c>
      <c r="H11" s="12">
        <f t="shared" si="0"/>
        <v>46</v>
      </c>
      <c r="I11" s="12">
        <v>23</v>
      </c>
      <c r="J11" s="12">
        <v>23</v>
      </c>
      <c r="K11" s="12" t="s">
        <v>29</v>
      </c>
      <c r="L11" s="11">
        <f t="shared" si="1"/>
        <v>4</v>
      </c>
      <c r="M11" s="12">
        <f>VLOOKUP(D11,[1]Sheet1!$D$2:$P$37,2,FALSE)</f>
        <v>0</v>
      </c>
      <c r="N11" s="12">
        <f>VLOOKUP(D11,[1]Sheet1!$D$2:$P$37,3,FALSE)</f>
        <v>0</v>
      </c>
      <c r="O11" s="12">
        <f>VLOOKUP(D11,[1]Sheet1!$D$2:$P$37,4,FALSE)</f>
        <v>0</v>
      </c>
      <c r="P11" s="12">
        <f>VLOOKUP(D11,[1]Sheet1!$D$2:$P$37,5,FALSE)</f>
        <v>0</v>
      </c>
      <c r="Q11" s="12">
        <f>VLOOKUP(D11,[1]Sheet1!$D$2:$P$37,6,FALSE)</f>
        <v>0</v>
      </c>
      <c r="R11" s="12">
        <f>VLOOKUP(D11,[1]Sheet1!$D$2:$P$37,7,FALSE)</f>
        <v>0</v>
      </c>
      <c r="S11" s="11">
        <f>VLOOKUP(D11,[1]Sheet1!$D$2:$P$37,8,FALSE)</f>
        <v>0</v>
      </c>
      <c r="T11" s="12">
        <f>VLOOKUP(D11,[1]Sheet1!$D$2:$P$37,9,FALSE)</f>
        <v>0</v>
      </c>
      <c r="U11" s="12">
        <f>VLOOKUP(D11,[1]Sheet1!$D$2:$P$37,10,FALSE)</f>
        <v>0</v>
      </c>
      <c r="V11" s="11">
        <f>VLOOKUP(D11,[1]Sheet1!$D$2:$P$37,11,FALSE)</f>
        <v>0</v>
      </c>
      <c r="W11" s="12">
        <f>VLOOKUP(D11,[1]Sheet1!$D$2:$P$37,12,FALSE)</f>
        <v>4</v>
      </c>
      <c r="X11" s="12">
        <f>VLOOKUP(D11,[1]Sheet1!$D$2:$P$37,13,FALSE)</f>
        <v>0</v>
      </c>
    </row>
    <row r="12" customHeight="1" spans="1:24">
      <c r="A12" s="8"/>
      <c r="B12" s="8">
        <v>7</v>
      </c>
      <c r="C12" s="9">
        <v>120601</v>
      </c>
      <c r="D12" s="10" t="s">
        <v>35</v>
      </c>
      <c r="E12" s="11" t="s">
        <v>28</v>
      </c>
      <c r="F12" s="11">
        <v>4100</v>
      </c>
      <c r="G12" s="11">
        <v>150</v>
      </c>
      <c r="H12" s="12">
        <f t="shared" si="0"/>
        <v>144</v>
      </c>
      <c r="I12" s="12">
        <v>72</v>
      </c>
      <c r="J12" s="12">
        <v>72</v>
      </c>
      <c r="K12" s="12" t="s">
        <v>29</v>
      </c>
      <c r="L12" s="11">
        <f t="shared" si="1"/>
        <v>6</v>
      </c>
      <c r="M12" s="12">
        <f>VLOOKUP(D12,[1]Sheet1!$D$2:$P$37,2,FALSE)</f>
        <v>0</v>
      </c>
      <c r="N12" s="12">
        <f>VLOOKUP(D12,[1]Sheet1!$D$2:$P$37,3,FALSE)</f>
        <v>0</v>
      </c>
      <c r="O12" s="12">
        <f>VLOOKUP(D12,[1]Sheet1!$D$2:$P$37,4,FALSE)</f>
        <v>0</v>
      </c>
      <c r="P12" s="12">
        <f>VLOOKUP(D12,[1]Sheet1!$D$2:$P$37,5,FALSE)</f>
        <v>0</v>
      </c>
      <c r="Q12" s="12">
        <f>VLOOKUP(D12,[1]Sheet1!$D$2:$P$37,6,FALSE)</f>
        <v>0</v>
      </c>
      <c r="R12" s="12">
        <f>VLOOKUP(D12,[1]Sheet1!$D$2:$P$37,7,FALSE)</f>
        <v>0</v>
      </c>
      <c r="S12" s="11">
        <f>VLOOKUP(D12,[1]Sheet1!$D$2:$P$37,8,FALSE)</f>
        <v>0</v>
      </c>
      <c r="T12" s="12">
        <f>VLOOKUP(D12,[1]Sheet1!$D$2:$P$37,9,FALSE)</f>
        <v>6</v>
      </c>
      <c r="U12" s="12">
        <f>VLOOKUP(D12,[1]Sheet1!$D$2:$P$37,10,FALSE)</f>
        <v>0</v>
      </c>
      <c r="V12" s="11">
        <f>VLOOKUP(D12,[1]Sheet1!$D$2:$P$37,11,FALSE)</f>
        <v>0</v>
      </c>
      <c r="W12" s="12">
        <f>VLOOKUP(D12,[1]Sheet1!$D$2:$P$37,12,FALSE)</f>
        <v>0</v>
      </c>
      <c r="X12" s="12">
        <f>VLOOKUP(D12,[1]Sheet1!$D$2:$P$37,13,FALSE)</f>
        <v>0</v>
      </c>
    </row>
    <row r="13" ht="24" spans="1:24">
      <c r="A13" s="8" t="s">
        <v>36</v>
      </c>
      <c r="B13" s="8">
        <v>8</v>
      </c>
      <c r="C13" s="19" t="s">
        <v>37</v>
      </c>
      <c r="D13" s="9" t="s">
        <v>38</v>
      </c>
      <c r="E13" s="11" t="s">
        <v>28</v>
      </c>
      <c r="F13" s="11">
        <v>4100</v>
      </c>
      <c r="G13" s="11">
        <v>50</v>
      </c>
      <c r="H13" s="12">
        <f t="shared" si="0"/>
        <v>46</v>
      </c>
      <c r="I13" s="12" t="s">
        <v>29</v>
      </c>
      <c r="J13" s="12">
        <v>46</v>
      </c>
      <c r="K13" s="12" t="s">
        <v>29</v>
      </c>
      <c r="L13" s="11">
        <f t="shared" si="1"/>
        <v>4</v>
      </c>
      <c r="M13" s="12">
        <v>4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1">
        <v>0</v>
      </c>
      <c r="T13" s="12">
        <v>0</v>
      </c>
      <c r="U13" s="12">
        <v>0</v>
      </c>
      <c r="V13" s="11">
        <v>0</v>
      </c>
      <c r="W13" s="12">
        <v>0</v>
      </c>
      <c r="X13" s="12">
        <v>0</v>
      </c>
    </row>
    <row r="14" customHeight="1" spans="1:24">
      <c r="A14" s="8"/>
      <c r="B14" s="8">
        <v>9</v>
      </c>
      <c r="C14" s="19" t="s">
        <v>39</v>
      </c>
      <c r="D14" s="9" t="s">
        <v>40</v>
      </c>
      <c r="E14" s="11" t="s">
        <v>28</v>
      </c>
      <c r="F14" s="11">
        <v>4100</v>
      </c>
      <c r="G14" s="11">
        <v>165</v>
      </c>
      <c r="H14" s="12">
        <f t="shared" si="0"/>
        <v>161</v>
      </c>
      <c r="I14" s="12" t="s">
        <v>29</v>
      </c>
      <c r="J14" s="12">
        <v>161</v>
      </c>
      <c r="K14" s="12" t="s">
        <v>29</v>
      </c>
      <c r="L14" s="11">
        <f t="shared" si="1"/>
        <v>4</v>
      </c>
      <c r="M14" s="12">
        <f>VLOOKUP(D14,[1]Sheet1!$D$2:$P$37,2,FALSE)</f>
        <v>0</v>
      </c>
      <c r="N14" s="12">
        <f>VLOOKUP(D14,[1]Sheet1!$D$2:$P$37,3,FALSE)</f>
        <v>4</v>
      </c>
      <c r="O14" s="12">
        <f>VLOOKUP(D14,[1]Sheet1!$D$2:$P$37,4,FALSE)</f>
        <v>0</v>
      </c>
      <c r="P14" s="12">
        <f>VLOOKUP(D14,[1]Sheet1!$D$2:$P$37,5,FALSE)</f>
        <v>0</v>
      </c>
      <c r="Q14" s="12">
        <f>VLOOKUP(D14,[1]Sheet1!$D$2:$P$37,6,FALSE)</f>
        <v>0</v>
      </c>
      <c r="R14" s="12">
        <f>VLOOKUP(D14,[1]Sheet1!$D$2:$P$37,7,FALSE)</f>
        <v>0</v>
      </c>
      <c r="S14" s="11">
        <f>VLOOKUP(D14,[1]Sheet1!$D$2:$P$37,8,FALSE)</f>
        <v>0</v>
      </c>
      <c r="T14" s="12">
        <f>VLOOKUP(D14,[1]Sheet1!$D$2:$P$37,9,FALSE)</f>
        <v>0</v>
      </c>
      <c r="U14" s="12">
        <f>VLOOKUP(D14,[1]Sheet1!$D$2:$P$37,10,FALSE)</f>
        <v>0</v>
      </c>
      <c r="V14" s="11">
        <f>VLOOKUP(D14,[1]Sheet1!$D$2:$P$37,11,FALSE)</f>
        <v>0</v>
      </c>
      <c r="W14" s="12">
        <f>VLOOKUP(D14,[1]Sheet1!$D$2:$P$37,12,FALSE)</f>
        <v>0</v>
      </c>
      <c r="X14" s="12">
        <f>VLOOKUP(D14,[1]Sheet1!$D$2:$P$37,13,FALSE)</f>
        <v>0</v>
      </c>
    </row>
    <row r="15" customHeight="1" spans="1:24">
      <c r="A15" s="8"/>
      <c r="B15" s="8">
        <v>10</v>
      </c>
      <c r="C15" s="19" t="s">
        <v>41</v>
      </c>
      <c r="D15" s="10" t="s">
        <v>42</v>
      </c>
      <c r="E15" s="11" t="s">
        <v>28</v>
      </c>
      <c r="F15" s="11">
        <v>4100</v>
      </c>
      <c r="G15" s="11">
        <v>100</v>
      </c>
      <c r="H15" s="12">
        <f t="shared" si="0"/>
        <v>92</v>
      </c>
      <c r="I15" s="12">
        <v>46</v>
      </c>
      <c r="J15" s="12">
        <v>46</v>
      </c>
      <c r="K15" s="12" t="s">
        <v>29</v>
      </c>
      <c r="L15" s="11">
        <f t="shared" si="1"/>
        <v>8</v>
      </c>
      <c r="M15" s="12">
        <f>VLOOKUP(D15,[1]Sheet1!$D$2:$P$37,2,FALSE)</f>
        <v>0</v>
      </c>
      <c r="N15" s="12">
        <f>VLOOKUP(D15,[1]Sheet1!$D$2:$P$37,3,FALSE)</f>
        <v>0</v>
      </c>
      <c r="O15" s="12">
        <f>VLOOKUP(D15,[1]Sheet1!$D$2:$P$37,4,FALSE)</f>
        <v>0</v>
      </c>
      <c r="P15" s="12">
        <f>VLOOKUP(D15,[1]Sheet1!$D$2:$P$37,5,FALSE)</f>
        <v>0</v>
      </c>
      <c r="Q15" s="12">
        <f>VLOOKUP(D15,[1]Sheet1!$D$2:$P$37,6,FALSE)</f>
        <v>4</v>
      </c>
      <c r="R15" s="12">
        <f>VLOOKUP(D15,[1]Sheet1!$D$2:$P$37,7,FALSE)</f>
        <v>0</v>
      </c>
      <c r="S15" s="11">
        <f>VLOOKUP(D15,[1]Sheet1!$D$2:$P$37,8,FALSE)</f>
        <v>0</v>
      </c>
      <c r="T15" s="12">
        <f>VLOOKUP(D15,[1]Sheet1!$D$2:$P$37,9,FALSE)</f>
        <v>0</v>
      </c>
      <c r="U15" s="12">
        <f>VLOOKUP(D15,[1]Sheet1!$D$2:$P$37,10,FALSE)</f>
        <v>0</v>
      </c>
      <c r="V15" s="11">
        <f>VLOOKUP(D15,[1]Sheet1!$D$2:$P$37,11,FALSE)</f>
        <v>0</v>
      </c>
      <c r="W15" s="12">
        <f>VLOOKUP(D15,[1]Sheet1!$D$2:$P$37,12,FALSE)</f>
        <v>4</v>
      </c>
      <c r="X15" s="12">
        <f>VLOOKUP(D15,[1]Sheet1!$D$2:$P$37,13,FALSE)</f>
        <v>0</v>
      </c>
    </row>
    <row r="16" customHeight="1" spans="1:24">
      <c r="A16" s="8"/>
      <c r="B16" s="8">
        <v>11</v>
      </c>
      <c r="C16" s="19" t="s">
        <v>43</v>
      </c>
      <c r="D16" s="10" t="s">
        <v>44</v>
      </c>
      <c r="E16" s="11" t="s">
        <v>28</v>
      </c>
      <c r="F16" s="11">
        <v>4100</v>
      </c>
      <c r="G16" s="11">
        <v>110</v>
      </c>
      <c r="H16" s="12">
        <f t="shared" si="0"/>
        <v>104</v>
      </c>
      <c r="I16" s="12" t="s">
        <v>29</v>
      </c>
      <c r="J16" s="12">
        <v>104</v>
      </c>
      <c r="K16" s="12" t="s">
        <v>29</v>
      </c>
      <c r="L16" s="11">
        <f t="shared" si="1"/>
        <v>6</v>
      </c>
      <c r="M16" s="12">
        <f>VLOOKUP(D16,[1]Sheet1!$D$2:$P$37,2,FALSE)</f>
        <v>0</v>
      </c>
      <c r="N16" s="12">
        <f>VLOOKUP(D16,[1]Sheet1!$D$2:$P$37,3,FALSE)</f>
        <v>0</v>
      </c>
      <c r="O16" s="12">
        <f>VLOOKUP(D16,[1]Sheet1!$D$2:$P$37,4,FALSE)</f>
        <v>4</v>
      </c>
      <c r="P16" s="12">
        <f>VLOOKUP(D16,[1]Sheet1!$D$2:$P$37,5,FALSE)</f>
        <v>0</v>
      </c>
      <c r="Q16" s="12">
        <f>VLOOKUP(D16,[1]Sheet1!$D$2:$P$37,6,FALSE)</f>
        <v>0</v>
      </c>
      <c r="R16" s="12">
        <f>VLOOKUP(D16,[1]Sheet1!$D$2:$P$37,7,FALSE)</f>
        <v>0</v>
      </c>
      <c r="S16" s="11">
        <f>VLOOKUP(D16,[1]Sheet1!$D$2:$P$37,8,FALSE)</f>
        <v>0</v>
      </c>
      <c r="T16" s="12">
        <f>VLOOKUP(D16,[1]Sheet1!$D$2:$P$37,9,FALSE)</f>
        <v>0</v>
      </c>
      <c r="U16" s="12">
        <f>VLOOKUP(D16,[1]Sheet1!$D$2:$P$37,10,FALSE)</f>
        <v>2</v>
      </c>
      <c r="V16" s="11">
        <f>VLOOKUP(D16,[1]Sheet1!$D$2:$P$37,11,FALSE)</f>
        <v>0</v>
      </c>
      <c r="W16" s="12">
        <f>VLOOKUP(D16,[1]Sheet1!$D$2:$P$37,12,FALSE)</f>
        <v>0</v>
      </c>
      <c r="X16" s="12">
        <f>VLOOKUP(D16,[1]Sheet1!$D$2:$P$37,13,FALSE)</f>
        <v>0</v>
      </c>
    </row>
    <row r="17" customHeight="1" spans="1:24">
      <c r="A17" s="8"/>
      <c r="B17" s="8">
        <v>12</v>
      </c>
      <c r="C17" s="19" t="s">
        <v>45</v>
      </c>
      <c r="D17" s="10" t="s">
        <v>46</v>
      </c>
      <c r="E17" s="11" t="s">
        <v>28</v>
      </c>
      <c r="F17" s="11">
        <v>4100</v>
      </c>
      <c r="G17" s="11">
        <v>100</v>
      </c>
      <c r="H17" s="12">
        <f t="shared" si="0"/>
        <v>96</v>
      </c>
      <c r="I17" s="12">
        <v>48</v>
      </c>
      <c r="J17" s="12">
        <v>48</v>
      </c>
      <c r="K17" s="12" t="s">
        <v>29</v>
      </c>
      <c r="L17" s="11">
        <f t="shared" si="1"/>
        <v>4</v>
      </c>
      <c r="M17" s="12">
        <f>VLOOKUP(D17,[1]Sheet1!$D$2:$P$37,2,FALSE)</f>
        <v>0</v>
      </c>
      <c r="N17" s="12">
        <f>VLOOKUP(D17,[1]Sheet1!$D$2:$P$37,3,FALSE)</f>
        <v>0</v>
      </c>
      <c r="O17" s="12">
        <f>VLOOKUP(D17,[1]Sheet1!$D$2:$P$37,4,FALSE)</f>
        <v>0</v>
      </c>
      <c r="P17" s="12">
        <f>VLOOKUP(D17,[1]Sheet1!$D$2:$P$37,5,FALSE)</f>
        <v>0</v>
      </c>
      <c r="Q17" s="12">
        <f>VLOOKUP(D17,[1]Sheet1!$D$2:$P$37,6,FALSE)</f>
        <v>0</v>
      </c>
      <c r="R17" s="12">
        <f>VLOOKUP(D17,[1]Sheet1!$D$2:$P$37,7,FALSE)</f>
        <v>4</v>
      </c>
      <c r="S17" s="11">
        <f>VLOOKUP(D17,[1]Sheet1!$D$2:$P$37,8,FALSE)</f>
        <v>0</v>
      </c>
      <c r="T17" s="12">
        <f>VLOOKUP(D17,[1]Sheet1!$D$2:$P$37,9,FALSE)</f>
        <v>0</v>
      </c>
      <c r="U17" s="12">
        <f>VLOOKUP(D17,[1]Sheet1!$D$2:$P$37,10,FALSE)</f>
        <v>0</v>
      </c>
      <c r="V17" s="11">
        <f>VLOOKUP(D17,[1]Sheet1!$D$2:$P$37,11,FALSE)</f>
        <v>0</v>
      </c>
      <c r="W17" s="12">
        <f>VLOOKUP(D17,[1]Sheet1!$D$2:$P$37,12,FALSE)</f>
        <v>0</v>
      </c>
      <c r="X17" s="12">
        <f>VLOOKUP(D17,[1]Sheet1!$D$2:$P$37,13,FALSE)</f>
        <v>0</v>
      </c>
    </row>
    <row r="18" customHeight="1" spans="1:24">
      <c r="A18" s="8"/>
      <c r="B18" s="8">
        <v>13</v>
      </c>
      <c r="C18" s="19" t="s">
        <v>47</v>
      </c>
      <c r="D18" s="10" t="s">
        <v>48</v>
      </c>
      <c r="E18" s="11" t="s">
        <v>28</v>
      </c>
      <c r="F18" s="11">
        <v>4100</v>
      </c>
      <c r="G18" s="11">
        <v>110</v>
      </c>
      <c r="H18" s="12">
        <f t="shared" si="0"/>
        <v>106</v>
      </c>
      <c r="I18" s="12">
        <v>53</v>
      </c>
      <c r="J18" s="12">
        <v>53</v>
      </c>
      <c r="K18" s="12" t="s">
        <v>29</v>
      </c>
      <c r="L18" s="11">
        <f t="shared" si="1"/>
        <v>4</v>
      </c>
      <c r="M18" s="12">
        <v>0</v>
      </c>
      <c r="N18" s="12">
        <f>VLOOKUP(D18,[1]Sheet1!$D$2:$P$37,3,FALSE)</f>
        <v>0</v>
      </c>
      <c r="O18" s="12">
        <f>VLOOKUP(D18,[1]Sheet1!$D$2:$P$37,4,FALSE)</f>
        <v>0</v>
      </c>
      <c r="P18" s="12">
        <f>VLOOKUP(D18,[1]Sheet1!$D$2:$P$37,5,FALSE)</f>
        <v>0</v>
      </c>
      <c r="Q18" s="12">
        <f>VLOOKUP(D18,[1]Sheet1!$D$2:$P$37,6,FALSE)</f>
        <v>0</v>
      </c>
      <c r="R18" s="12">
        <f>VLOOKUP(D18,[1]Sheet1!$D$2:$P$37,7,FALSE)</f>
        <v>4</v>
      </c>
      <c r="S18" s="11">
        <f>VLOOKUP(D18,[1]Sheet1!$D$2:$P$37,8,FALSE)</f>
        <v>0</v>
      </c>
      <c r="T18" s="12">
        <f>VLOOKUP(D18,[1]Sheet1!$D$2:$P$37,9,FALSE)</f>
        <v>0</v>
      </c>
      <c r="U18" s="12">
        <f>VLOOKUP(D18,[1]Sheet1!$D$2:$P$37,10,FALSE)</f>
        <v>0</v>
      </c>
      <c r="V18" s="11">
        <f>VLOOKUP(D18,[1]Sheet1!$D$2:$P$37,11,FALSE)</f>
        <v>0</v>
      </c>
      <c r="W18" s="12">
        <f>VLOOKUP(D18,[1]Sheet1!$D$2:$P$37,12,FALSE)</f>
        <v>0</v>
      </c>
      <c r="X18" s="12">
        <f>VLOOKUP(D18,[1]Sheet1!$D$2:$P$37,13,FALSE)</f>
        <v>0</v>
      </c>
    </row>
    <row r="19" customHeight="1" spans="1:24">
      <c r="A19" s="8" t="s">
        <v>49</v>
      </c>
      <c r="B19" s="8">
        <v>14</v>
      </c>
      <c r="C19" s="9" t="s">
        <v>50</v>
      </c>
      <c r="D19" s="9" t="s">
        <v>51</v>
      </c>
      <c r="E19" s="11" t="s">
        <v>28</v>
      </c>
      <c r="F19" s="11">
        <v>4100</v>
      </c>
      <c r="G19" s="11">
        <v>110</v>
      </c>
      <c r="H19" s="12">
        <f t="shared" si="0"/>
        <v>102</v>
      </c>
      <c r="I19" s="12">
        <v>51</v>
      </c>
      <c r="J19" s="12">
        <v>51</v>
      </c>
      <c r="K19" s="12" t="s">
        <v>29</v>
      </c>
      <c r="L19" s="11">
        <f t="shared" si="1"/>
        <v>8</v>
      </c>
      <c r="M19" s="12">
        <f>VLOOKUP(D19,[1]Sheet1!$D$2:$P$37,2,FALSE)</f>
        <v>0</v>
      </c>
      <c r="N19" s="12">
        <f>VLOOKUP(D19,[1]Sheet1!$D$2:$P$37,3,FALSE)</f>
        <v>0</v>
      </c>
      <c r="O19" s="12">
        <f>VLOOKUP(D19,[1]Sheet1!$D$2:$P$37,4,FALSE)</f>
        <v>0</v>
      </c>
      <c r="P19" s="12">
        <f>VLOOKUP(D19,[1]Sheet1!$D$2:$P$37,5,FALSE)</f>
        <v>0</v>
      </c>
      <c r="Q19" s="12">
        <f>VLOOKUP(D19,[1]Sheet1!$D$2:$P$37,6,FALSE)</f>
        <v>0</v>
      </c>
      <c r="R19" s="12">
        <f>VLOOKUP(D19,[1]Sheet1!$D$2:$P$37,7,FALSE)</f>
        <v>0</v>
      </c>
      <c r="S19" s="11">
        <f>VLOOKUP(D19,[1]Sheet1!$D$2:$P$37,8,FALSE)</f>
        <v>0</v>
      </c>
      <c r="T19" s="12">
        <f>VLOOKUP(D19,[1]Sheet1!$D$2:$P$37,9,FALSE)</f>
        <v>4</v>
      </c>
      <c r="U19" s="12">
        <f>VLOOKUP(D19,[1]Sheet1!$D$2:$P$37,10,FALSE)</f>
        <v>0</v>
      </c>
      <c r="V19" s="11">
        <f>VLOOKUP(D19,[1]Sheet1!$D$2:$P$37,11,FALSE)</f>
        <v>0</v>
      </c>
      <c r="W19" s="12">
        <f>VLOOKUP(D19,[1]Sheet1!$D$2:$P$37,12,FALSE)</f>
        <v>0</v>
      </c>
      <c r="X19" s="12">
        <f>VLOOKUP(D19,[1]Sheet1!$D$2:$P$37,13,FALSE)</f>
        <v>4</v>
      </c>
    </row>
    <row r="20" customHeight="1" spans="1:24">
      <c r="A20" s="8"/>
      <c r="B20" s="8">
        <v>15</v>
      </c>
      <c r="C20" s="9" t="s">
        <v>52</v>
      </c>
      <c r="D20" s="10" t="s">
        <v>53</v>
      </c>
      <c r="E20" s="11" t="s">
        <v>28</v>
      </c>
      <c r="F20" s="11">
        <v>4100</v>
      </c>
      <c r="G20" s="11">
        <v>110</v>
      </c>
      <c r="H20" s="12">
        <f t="shared" si="0"/>
        <v>106</v>
      </c>
      <c r="I20" s="12">
        <v>53</v>
      </c>
      <c r="J20" s="12">
        <v>53</v>
      </c>
      <c r="K20" s="12" t="s">
        <v>29</v>
      </c>
      <c r="L20" s="11">
        <f t="shared" si="1"/>
        <v>4</v>
      </c>
      <c r="M20" s="12">
        <f>VLOOKUP(D20,[1]Sheet1!$D$2:$P$37,2,FALSE)</f>
        <v>0</v>
      </c>
      <c r="N20" s="12">
        <f>VLOOKUP(D20,[1]Sheet1!$D$2:$P$37,3,FALSE)</f>
        <v>0</v>
      </c>
      <c r="O20" s="12">
        <f>VLOOKUP(D20,[1]Sheet1!$D$2:$P$37,4,FALSE)</f>
        <v>0</v>
      </c>
      <c r="P20" s="12">
        <f>VLOOKUP(D20,[1]Sheet1!$D$2:$P$37,5,FALSE)</f>
        <v>0</v>
      </c>
      <c r="Q20" s="12">
        <f>VLOOKUP(D20,[1]Sheet1!$D$2:$P$37,6,FALSE)</f>
        <v>0</v>
      </c>
      <c r="R20" s="12">
        <f>VLOOKUP(D20,[1]Sheet1!$D$2:$P$37,7,FALSE)</f>
        <v>0</v>
      </c>
      <c r="S20" s="11">
        <f>VLOOKUP(D20,[1]Sheet1!$D$2:$P$37,8,FALSE)</f>
        <v>0</v>
      </c>
      <c r="T20" s="12">
        <f>VLOOKUP(D20,[1]Sheet1!$D$2:$P$37,9,FALSE)</f>
        <v>4</v>
      </c>
      <c r="U20" s="12">
        <f>VLOOKUP(D20,[1]Sheet1!$D$2:$P$37,10,FALSE)</f>
        <v>0</v>
      </c>
      <c r="V20" s="11">
        <f>VLOOKUP(D20,[1]Sheet1!$D$2:$P$37,11,FALSE)</f>
        <v>0</v>
      </c>
      <c r="W20" s="12">
        <f>VLOOKUP(D20,[1]Sheet1!$D$2:$P$37,12,FALSE)</f>
        <v>0</v>
      </c>
      <c r="X20" s="12">
        <f>VLOOKUP(D20,[1]Sheet1!$D$2:$P$37,13,FALSE)</f>
        <v>0</v>
      </c>
    </row>
    <row r="21" customHeight="1" spans="1:24">
      <c r="A21" s="8"/>
      <c r="B21" s="8">
        <v>16</v>
      </c>
      <c r="C21" s="19" t="s">
        <v>54</v>
      </c>
      <c r="D21" s="9" t="s">
        <v>55</v>
      </c>
      <c r="E21" s="11" t="s">
        <v>28</v>
      </c>
      <c r="F21" s="11">
        <v>4100</v>
      </c>
      <c r="G21" s="11">
        <v>50</v>
      </c>
      <c r="H21" s="12">
        <f t="shared" si="0"/>
        <v>46</v>
      </c>
      <c r="I21" s="12">
        <v>23</v>
      </c>
      <c r="J21" s="12">
        <v>23</v>
      </c>
      <c r="K21" s="12" t="s">
        <v>29</v>
      </c>
      <c r="L21" s="11">
        <f t="shared" si="1"/>
        <v>4</v>
      </c>
      <c r="M21" s="12">
        <f>VLOOKUP(D21,[1]Sheet1!$D$2:$P$37,2,FALSE)</f>
        <v>0</v>
      </c>
      <c r="N21" s="12">
        <f>VLOOKUP(D21,[1]Sheet1!$D$2:$P$37,3,FALSE)</f>
        <v>0</v>
      </c>
      <c r="O21" s="12">
        <f>VLOOKUP(D21,[1]Sheet1!$D$2:$P$37,4,FALSE)</f>
        <v>0</v>
      </c>
      <c r="P21" s="12">
        <f>VLOOKUP(D21,[1]Sheet1!$D$2:$P$37,5,FALSE)</f>
        <v>0</v>
      </c>
      <c r="Q21" s="12">
        <f>VLOOKUP(D21,[1]Sheet1!$D$2:$P$37,6,FALSE)</f>
        <v>0</v>
      </c>
      <c r="R21" s="12">
        <f>VLOOKUP(D21,[1]Sheet1!$D$2:$P$37,7,FALSE)</f>
        <v>0</v>
      </c>
      <c r="S21" s="11">
        <f>VLOOKUP(D21,[1]Sheet1!$D$2:$P$37,8,FALSE)</f>
        <v>4</v>
      </c>
      <c r="T21" s="12">
        <f>VLOOKUP(D21,[1]Sheet1!$D$2:$P$37,9,FALSE)</f>
        <v>0</v>
      </c>
      <c r="U21" s="12">
        <f>VLOOKUP(D21,[1]Sheet1!$D$2:$P$37,10,FALSE)</f>
        <v>0</v>
      </c>
      <c r="V21" s="11">
        <f>VLOOKUP(D21,[1]Sheet1!$D$2:$P$37,11,FALSE)</f>
        <v>0</v>
      </c>
      <c r="W21" s="12">
        <f>VLOOKUP(D21,[1]Sheet1!$D$2:$P$37,12,FALSE)</f>
        <v>0</v>
      </c>
      <c r="X21" s="12">
        <f>VLOOKUP(D21,[1]Sheet1!$D$2:$P$37,13,FALSE)</f>
        <v>0</v>
      </c>
    </row>
    <row r="22" customHeight="1" spans="1:24">
      <c r="A22" s="8"/>
      <c r="B22" s="8">
        <v>17</v>
      </c>
      <c r="C22" s="9">
        <v>120205</v>
      </c>
      <c r="D22" s="9" t="s">
        <v>56</v>
      </c>
      <c r="E22" s="11" t="s">
        <v>28</v>
      </c>
      <c r="F22" s="11">
        <v>4100</v>
      </c>
      <c r="G22" s="11">
        <v>100</v>
      </c>
      <c r="H22" s="12">
        <f t="shared" si="0"/>
        <v>96</v>
      </c>
      <c r="I22" s="12">
        <v>48</v>
      </c>
      <c r="J22" s="12">
        <v>48</v>
      </c>
      <c r="K22" s="12" t="s">
        <v>29</v>
      </c>
      <c r="L22" s="11">
        <f t="shared" si="1"/>
        <v>4</v>
      </c>
      <c r="M22" s="12">
        <f>VLOOKUP(D22,[1]Sheet1!$D$2:$P$37,2,FALSE)</f>
        <v>0</v>
      </c>
      <c r="N22" s="12">
        <f>VLOOKUP(D22,[1]Sheet1!$D$2:$P$37,3,FALSE)</f>
        <v>0</v>
      </c>
      <c r="O22" s="12">
        <f>VLOOKUP(D22,[1]Sheet1!$D$2:$P$37,4,FALSE)</f>
        <v>0</v>
      </c>
      <c r="P22" s="12">
        <f>VLOOKUP(D22,[1]Sheet1!$D$2:$P$37,5,FALSE)</f>
        <v>0</v>
      </c>
      <c r="Q22" s="12">
        <f>VLOOKUP(D22,[1]Sheet1!$D$2:$P$37,6,FALSE)</f>
        <v>4</v>
      </c>
      <c r="R22" s="12">
        <f>VLOOKUP(D22,[1]Sheet1!$D$2:$P$37,7,FALSE)</f>
        <v>0</v>
      </c>
      <c r="S22" s="11">
        <f>VLOOKUP(D22,[1]Sheet1!$D$2:$P$37,8,FALSE)</f>
        <v>0</v>
      </c>
      <c r="T22" s="12">
        <f>VLOOKUP(D22,[1]Sheet1!$D$2:$P$37,9,FALSE)</f>
        <v>0</v>
      </c>
      <c r="U22" s="12">
        <f>VLOOKUP(D22,[1]Sheet1!$D$2:$P$37,10,FALSE)</f>
        <v>0</v>
      </c>
      <c r="V22" s="11">
        <f>VLOOKUP(D22,[1]Sheet1!$D$2:$P$37,11,FALSE)</f>
        <v>0</v>
      </c>
      <c r="W22" s="12">
        <f>VLOOKUP(D22,[1]Sheet1!$D$2:$P$37,12,FALSE)</f>
        <v>0</v>
      </c>
      <c r="X22" s="12">
        <f>VLOOKUP(D22,[1]Sheet1!$D$2:$P$37,13,FALSE)</f>
        <v>0</v>
      </c>
    </row>
    <row r="23" customHeight="1" spans="1:24">
      <c r="A23" s="8" t="s">
        <v>57</v>
      </c>
      <c r="B23" s="8">
        <v>18</v>
      </c>
      <c r="C23" s="9">
        <v>120203</v>
      </c>
      <c r="D23" s="10" t="s">
        <v>58</v>
      </c>
      <c r="E23" s="11" t="s">
        <v>28</v>
      </c>
      <c r="F23" s="11">
        <v>4100</v>
      </c>
      <c r="G23" s="11">
        <v>180</v>
      </c>
      <c r="H23" s="12">
        <f t="shared" si="0"/>
        <v>172</v>
      </c>
      <c r="I23" s="12">
        <v>86</v>
      </c>
      <c r="J23" s="12">
        <v>86</v>
      </c>
      <c r="K23" s="12" t="s">
        <v>29</v>
      </c>
      <c r="L23" s="11">
        <f t="shared" si="1"/>
        <v>8</v>
      </c>
      <c r="M23" s="12">
        <f>VLOOKUP(D23,[1]Sheet1!$D$2:$P$37,2,FALSE)</f>
        <v>4</v>
      </c>
      <c r="N23" s="12">
        <f>VLOOKUP(D23,[1]Sheet1!$D$2:$P$37,3,FALSE)</f>
        <v>0</v>
      </c>
      <c r="O23" s="12">
        <f>VLOOKUP(D23,[1]Sheet1!$D$2:$P$37,4,FALSE)</f>
        <v>0</v>
      </c>
      <c r="P23" s="12">
        <f>VLOOKUP(D23,[1]Sheet1!$D$2:$P$37,5,FALSE)</f>
        <v>0</v>
      </c>
      <c r="Q23" s="12">
        <f>VLOOKUP(D23,[1]Sheet1!$D$2:$P$37,6,FALSE)</f>
        <v>0</v>
      </c>
      <c r="R23" s="12">
        <f>VLOOKUP(D23,[1]Sheet1!$D$2:$P$37,7,FALSE)</f>
        <v>0</v>
      </c>
      <c r="S23" s="11">
        <f>VLOOKUP(D23,[1]Sheet1!$D$2:$P$37,8,FALSE)</f>
        <v>0</v>
      </c>
      <c r="T23" s="12">
        <f>VLOOKUP(D23,[1]Sheet1!$D$2:$P$37,9,FALSE)</f>
        <v>0</v>
      </c>
      <c r="U23" s="12">
        <f>VLOOKUP(D23,[1]Sheet1!$D$2:$P$37,10,FALSE)</f>
        <v>0</v>
      </c>
      <c r="V23" s="11">
        <f>VLOOKUP(D23,[1]Sheet1!$D$2:$P$37,11,FALSE)</f>
        <v>0</v>
      </c>
      <c r="W23" s="12">
        <f>VLOOKUP(D23,[1]Sheet1!$D$2:$P$37,12,FALSE)</f>
        <v>0</v>
      </c>
      <c r="X23" s="12">
        <f>VLOOKUP(D23,[1]Sheet1!$D$2:$P$37,13,FALSE)</f>
        <v>4</v>
      </c>
    </row>
    <row r="24" customHeight="1" spans="1:24">
      <c r="A24" s="8"/>
      <c r="B24" s="8">
        <v>19</v>
      </c>
      <c r="C24" s="9">
        <v>120204</v>
      </c>
      <c r="D24" s="10" t="s">
        <v>59</v>
      </c>
      <c r="E24" s="11" t="s">
        <v>28</v>
      </c>
      <c r="F24" s="11">
        <v>4100</v>
      </c>
      <c r="G24" s="11">
        <v>120</v>
      </c>
      <c r="H24" s="12">
        <f t="shared" si="0"/>
        <v>116</v>
      </c>
      <c r="I24" s="12">
        <v>58</v>
      </c>
      <c r="J24" s="12">
        <v>58</v>
      </c>
      <c r="K24" s="12" t="s">
        <v>29</v>
      </c>
      <c r="L24" s="11">
        <f t="shared" si="1"/>
        <v>4</v>
      </c>
      <c r="M24" s="12">
        <f>VLOOKUP(D24,[1]Sheet1!$D$2:$P$37,2,FALSE)</f>
        <v>0</v>
      </c>
      <c r="N24" s="12">
        <f>VLOOKUP(D24,[1]Sheet1!$D$2:$P$37,3,FALSE)</f>
        <v>0</v>
      </c>
      <c r="O24" s="12">
        <f>VLOOKUP(D24,[1]Sheet1!$D$2:$P$37,4,FALSE)</f>
        <v>0</v>
      </c>
      <c r="P24" s="12">
        <f>VLOOKUP(D24,[1]Sheet1!$D$2:$P$37,5,FALSE)</f>
        <v>0</v>
      </c>
      <c r="Q24" s="12">
        <f>VLOOKUP(D24,[1]Sheet1!$D$2:$P$37,6,FALSE)</f>
        <v>4</v>
      </c>
      <c r="R24" s="12">
        <f>VLOOKUP(D24,[1]Sheet1!$D$2:$P$37,7,FALSE)</f>
        <v>0</v>
      </c>
      <c r="S24" s="11">
        <f>VLOOKUP(D24,[1]Sheet1!$D$2:$P$37,8,FALSE)</f>
        <v>0</v>
      </c>
      <c r="T24" s="12">
        <f>VLOOKUP(D24,[1]Sheet1!$D$2:$P$37,9,FALSE)</f>
        <v>0</v>
      </c>
      <c r="U24" s="12">
        <f>VLOOKUP(D24,[1]Sheet1!$D$2:$P$37,10,FALSE)</f>
        <v>0</v>
      </c>
      <c r="V24" s="11">
        <f>VLOOKUP(D24,[1]Sheet1!$D$2:$P$37,11,FALSE)</f>
        <v>0</v>
      </c>
      <c r="W24" s="12">
        <f>VLOOKUP(D24,[1]Sheet1!$D$2:$P$37,12,FALSE)</f>
        <v>0</v>
      </c>
      <c r="X24" s="12">
        <f>VLOOKUP(D24,[1]Sheet1!$D$2:$P$37,13,FALSE)</f>
        <v>0</v>
      </c>
    </row>
    <row r="25" customHeight="1" spans="1:24">
      <c r="A25" s="8"/>
      <c r="B25" s="8">
        <v>20</v>
      </c>
      <c r="C25" s="9">
        <v>120207</v>
      </c>
      <c r="D25" s="10" t="s">
        <v>60</v>
      </c>
      <c r="E25" s="11" t="s">
        <v>28</v>
      </c>
      <c r="F25" s="11">
        <v>4100</v>
      </c>
      <c r="G25" s="11">
        <v>120</v>
      </c>
      <c r="H25" s="12">
        <f t="shared" si="0"/>
        <v>116</v>
      </c>
      <c r="I25" s="12">
        <v>58</v>
      </c>
      <c r="J25" s="12">
        <v>58</v>
      </c>
      <c r="K25" s="12" t="s">
        <v>29</v>
      </c>
      <c r="L25" s="11">
        <f t="shared" si="1"/>
        <v>4</v>
      </c>
      <c r="M25" s="12">
        <f>VLOOKUP(D25,[1]Sheet1!$D$2:$P$37,2,FALSE)</f>
        <v>0</v>
      </c>
      <c r="N25" s="12">
        <f>VLOOKUP(D25,[1]Sheet1!$D$2:$P$37,3,FALSE)</f>
        <v>0</v>
      </c>
      <c r="O25" s="12">
        <f>VLOOKUP(D25,[1]Sheet1!$D$2:$P$37,4,FALSE)</f>
        <v>0</v>
      </c>
      <c r="P25" s="12">
        <f>VLOOKUP(D25,[1]Sheet1!$D$2:$P$37,5,FALSE)</f>
        <v>0</v>
      </c>
      <c r="Q25" s="12">
        <f>VLOOKUP(D25,[1]Sheet1!$D$2:$P$37,6,FALSE)</f>
        <v>0</v>
      </c>
      <c r="R25" s="12">
        <f>VLOOKUP(D25,[1]Sheet1!$D$2:$P$37,7,FALSE)</f>
        <v>4</v>
      </c>
      <c r="S25" s="11">
        <f>VLOOKUP(D25,[1]Sheet1!$D$2:$P$37,8,FALSE)</f>
        <v>0</v>
      </c>
      <c r="T25" s="12">
        <f>VLOOKUP(D25,[1]Sheet1!$D$2:$P$37,9,FALSE)</f>
        <v>0</v>
      </c>
      <c r="U25" s="12">
        <f>VLOOKUP(D25,[1]Sheet1!$D$2:$P$37,10,FALSE)</f>
        <v>0</v>
      </c>
      <c r="V25" s="11">
        <f>VLOOKUP(D25,[1]Sheet1!$D$2:$P$37,11,FALSE)</f>
        <v>0</v>
      </c>
      <c r="W25" s="12">
        <f>VLOOKUP(D25,[1]Sheet1!$D$2:$P$37,12,FALSE)</f>
        <v>0</v>
      </c>
      <c r="X25" s="12">
        <f>VLOOKUP(D25,[1]Sheet1!$D$2:$P$37,13,FALSE)</f>
        <v>0</v>
      </c>
    </row>
    <row r="26" customHeight="1" spans="1:24">
      <c r="A26" s="8" t="s">
        <v>61</v>
      </c>
      <c r="B26" s="8">
        <v>21</v>
      </c>
      <c r="C26" s="9">
        <v>120901</v>
      </c>
      <c r="D26" s="10" t="s">
        <v>62</v>
      </c>
      <c r="E26" s="11" t="s">
        <v>28</v>
      </c>
      <c r="F26" s="11">
        <v>4100</v>
      </c>
      <c r="G26" s="11">
        <v>150</v>
      </c>
      <c r="H26" s="12">
        <f t="shared" si="0"/>
        <v>146</v>
      </c>
      <c r="I26" s="12">
        <v>73</v>
      </c>
      <c r="J26" s="12">
        <v>73</v>
      </c>
      <c r="K26" s="12" t="s">
        <v>29</v>
      </c>
      <c r="L26" s="11">
        <f t="shared" si="1"/>
        <v>4</v>
      </c>
      <c r="M26" s="12">
        <f>VLOOKUP(D26,[1]Sheet1!$D$2:$P$37,2,FALSE)</f>
        <v>0</v>
      </c>
      <c r="N26" s="12">
        <f>VLOOKUP(D26,[1]Sheet1!$D$2:$P$37,3,FALSE)</f>
        <v>0</v>
      </c>
      <c r="O26" s="12">
        <f>VLOOKUP(D26,[1]Sheet1!$D$2:$P$37,4,FALSE)</f>
        <v>0</v>
      </c>
      <c r="P26" s="12">
        <f>VLOOKUP(D26,[1]Sheet1!$D$2:$P$37,5,FALSE)</f>
        <v>0</v>
      </c>
      <c r="Q26" s="12">
        <f>VLOOKUP(D26,[1]Sheet1!$D$2:$P$37,6,FALSE)</f>
        <v>0</v>
      </c>
      <c r="R26" s="12">
        <f>VLOOKUP(D26,[1]Sheet1!$D$2:$P$37,7,FALSE)</f>
        <v>4</v>
      </c>
      <c r="S26" s="11">
        <f>VLOOKUP(D26,[1]Sheet1!$D$2:$P$37,8,FALSE)</f>
        <v>0</v>
      </c>
      <c r="T26" s="12">
        <f>VLOOKUP(D26,[1]Sheet1!$D$2:$P$37,9,FALSE)</f>
        <v>0</v>
      </c>
      <c r="U26" s="12">
        <f>VLOOKUP(D26,[1]Sheet1!$D$2:$P$37,10,FALSE)</f>
        <v>0</v>
      </c>
      <c r="V26" s="11">
        <f>VLOOKUP(D26,[1]Sheet1!$D$2:$P$37,11,FALSE)</f>
        <v>0</v>
      </c>
      <c r="W26" s="12">
        <f>VLOOKUP(D26,[1]Sheet1!$D$2:$P$37,12,FALSE)</f>
        <v>0</v>
      </c>
      <c r="X26" s="12">
        <f>VLOOKUP(D26,[1]Sheet1!$D$2:$P$37,13,FALSE)</f>
        <v>0</v>
      </c>
    </row>
    <row r="27" customHeight="1" spans="1:24">
      <c r="A27" s="8"/>
      <c r="B27" s="8">
        <v>22</v>
      </c>
      <c r="C27" s="9">
        <v>120902</v>
      </c>
      <c r="D27" s="10" t="s">
        <v>63</v>
      </c>
      <c r="E27" s="11" t="s">
        <v>28</v>
      </c>
      <c r="F27" s="11">
        <v>4100</v>
      </c>
      <c r="G27" s="11">
        <v>120</v>
      </c>
      <c r="H27" s="12">
        <f t="shared" si="0"/>
        <v>114</v>
      </c>
      <c r="I27" s="12">
        <v>57</v>
      </c>
      <c r="J27" s="12">
        <v>57</v>
      </c>
      <c r="K27" s="12" t="s">
        <v>29</v>
      </c>
      <c r="L27" s="11">
        <f t="shared" si="1"/>
        <v>6</v>
      </c>
      <c r="M27" s="12">
        <f>VLOOKUP(D27,[1]Sheet1!$D$2:$P$37,2,FALSE)</f>
        <v>0</v>
      </c>
      <c r="N27" s="12">
        <f>VLOOKUP(D27,[1]Sheet1!$D$2:$P$37,3,FALSE)</f>
        <v>0</v>
      </c>
      <c r="O27" s="12">
        <f>VLOOKUP(D27,[1]Sheet1!$D$2:$P$37,4,FALSE)</f>
        <v>0</v>
      </c>
      <c r="P27" s="12">
        <f>VLOOKUP(D27,[1]Sheet1!$D$2:$P$37,5,FALSE)</f>
        <v>0</v>
      </c>
      <c r="Q27" s="12">
        <f>VLOOKUP(D27,[1]Sheet1!$D$2:$P$37,6,FALSE)</f>
        <v>0</v>
      </c>
      <c r="R27" s="12">
        <f>VLOOKUP(D27,[1]Sheet1!$D$2:$P$37,7,FALSE)</f>
        <v>0</v>
      </c>
      <c r="S27" s="11">
        <f>VLOOKUP(D27,[1]Sheet1!$D$2:$P$37,8,FALSE)</f>
        <v>0</v>
      </c>
      <c r="T27" s="12">
        <f>VLOOKUP(D27,[1]Sheet1!$D$2:$P$37,9,FALSE)</f>
        <v>0</v>
      </c>
      <c r="U27" s="12">
        <f>VLOOKUP(D27,[1]Sheet1!$D$2:$P$37,10,FALSE)</f>
        <v>0</v>
      </c>
      <c r="V27" s="11">
        <f>VLOOKUP(D27,[1]Sheet1!$D$2:$P$37,11,FALSE)</f>
        <v>0</v>
      </c>
      <c r="W27" s="12">
        <f>VLOOKUP(D27,[1]Sheet1!$D$2:$P$37,12,FALSE)</f>
        <v>4</v>
      </c>
      <c r="X27" s="12">
        <f>VLOOKUP(D27,[1]Sheet1!$D$2:$P$37,13,FALSE)</f>
        <v>2</v>
      </c>
    </row>
    <row r="28" customHeight="1" spans="1:24">
      <c r="A28" s="8"/>
      <c r="B28" s="8">
        <v>23</v>
      </c>
      <c r="C28" s="9">
        <v>120903</v>
      </c>
      <c r="D28" s="10" t="s">
        <v>64</v>
      </c>
      <c r="E28" s="11" t="s">
        <v>28</v>
      </c>
      <c r="F28" s="11">
        <v>4100</v>
      </c>
      <c r="G28" s="11">
        <v>100</v>
      </c>
      <c r="H28" s="12">
        <f t="shared" si="0"/>
        <v>94</v>
      </c>
      <c r="I28" s="12">
        <v>47</v>
      </c>
      <c r="J28" s="12">
        <v>47</v>
      </c>
      <c r="K28" s="12" t="s">
        <v>29</v>
      </c>
      <c r="L28" s="11">
        <f t="shared" si="1"/>
        <v>6</v>
      </c>
      <c r="M28" s="12">
        <f>VLOOKUP(D28,[1]Sheet1!$D$2:$P$37,2,FALSE)</f>
        <v>0</v>
      </c>
      <c r="N28" s="12">
        <f>VLOOKUP(D28,[1]Sheet1!$D$2:$P$37,3,FALSE)</f>
        <v>6</v>
      </c>
      <c r="O28" s="12">
        <f>VLOOKUP(D28,[1]Sheet1!$D$2:$P$37,4,FALSE)</f>
        <v>0</v>
      </c>
      <c r="P28" s="12">
        <f>VLOOKUP(D28,[1]Sheet1!$D$2:$P$37,5,FALSE)</f>
        <v>0</v>
      </c>
      <c r="Q28" s="12">
        <f>VLOOKUP(D28,[1]Sheet1!$D$2:$P$37,6,FALSE)</f>
        <v>0</v>
      </c>
      <c r="R28" s="12">
        <f>VLOOKUP(D28,[1]Sheet1!$D$2:$P$37,7,FALSE)</f>
        <v>0</v>
      </c>
      <c r="S28" s="11">
        <f>VLOOKUP(D28,[1]Sheet1!$D$2:$P$37,8,FALSE)</f>
        <v>0</v>
      </c>
      <c r="T28" s="12">
        <f>VLOOKUP(D28,[1]Sheet1!$D$2:$P$37,9,FALSE)</f>
        <v>0</v>
      </c>
      <c r="U28" s="12">
        <f>VLOOKUP(D28,[1]Sheet1!$D$2:$P$37,10,FALSE)</f>
        <v>0</v>
      </c>
      <c r="V28" s="11">
        <f>VLOOKUP(D28,[1]Sheet1!$D$2:$P$37,11,FALSE)</f>
        <v>0</v>
      </c>
      <c r="W28" s="12">
        <f>VLOOKUP(D28,[1]Sheet1!$D$2:$P$37,12,FALSE)</f>
        <v>0</v>
      </c>
      <c r="X28" s="12">
        <f>VLOOKUP(D28,[1]Sheet1!$D$2:$P$37,13,FALSE)</f>
        <v>0</v>
      </c>
    </row>
    <row r="29" customHeight="1" spans="1:24">
      <c r="A29" s="8" t="s">
        <v>65</v>
      </c>
      <c r="B29" s="8">
        <v>24</v>
      </c>
      <c r="C29" s="20" t="s">
        <v>66</v>
      </c>
      <c r="D29" s="14" t="s">
        <v>67</v>
      </c>
      <c r="E29" s="11" t="s">
        <v>28</v>
      </c>
      <c r="F29" s="11">
        <v>4200</v>
      </c>
      <c r="G29" s="11">
        <v>120</v>
      </c>
      <c r="H29" s="12">
        <f t="shared" si="0"/>
        <v>110</v>
      </c>
      <c r="I29" s="12" t="s">
        <v>29</v>
      </c>
      <c r="J29" s="12">
        <v>110</v>
      </c>
      <c r="K29" s="12" t="s">
        <v>29</v>
      </c>
      <c r="L29" s="11">
        <f t="shared" si="1"/>
        <v>10</v>
      </c>
      <c r="M29" s="12">
        <f>VLOOKUP(D29,[1]Sheet1!$D$2:$P$37,2,FALSE)</f>
        <v>0</v>
      </c>
      <c r="N29" s="12">
        <f>VLOOKUP(D29,[1]Sheet1!$D$2:$P$37,3,FALSE)</f>
        <v>0</v>
      </c>
      <c r="O29" s="12">
        <f>VLOOKUP(D29,[1]Sheet1!$D$2:$P$37,4,FALSE)</f>
        <v>0</v>
      </c>
      <c r="P29" s="12">
        <f>VLOOKUP(D29,[1]Sheet1!$D$2:$P$37,5,FALSE)</f>
        <v>0</v>
      </c>
      <c r="Q29" s="12">
        <f>VLOOKUP(D29,[1]Sheet1!$D$2:$P$37,6,FALSE)</f>
        <v>0</v>
      </c>
      <c r="R29" s="12">
        <f>VLOOKUP(D29,[1]Sheet1!$D$2:$P$37,7,FALSE)</f>
        <v>0</v>
      </c>
      <c r="S29" s="11">
        <f>VLOOKUP(D29,[1]Sheet1!$D$2:$P$37,8,FALSE)</f>
        <v>4</v>
      </c>
      <c r="T29" s="12">
        <f>VLOOKUP(D29,[1]Sheet1!$D$2:$P$37,9,FALSE)</f>
        <v>4</v>
      </c>
      <c r="U29" s="12">
        <f>VLOOKUP(D29,[1]Sheet1!$D$2:$P$37,10,FALSE)</f>
        <v>2</v>
      </c>
      <c r="V29" s="11">
        <f>VLOOKUP(D29,[1]Sheet1!$D$2:$P$37,11,FALSE)</f>
        <v>0</v>
      </c>
      <c r="W29" s="12">
        <f>VLOOKUP(D29,[1]Sheet1!$D$2:$P$37,12,FALSE)</f>
        <v>0</v>
      </c>
      <c r="X29" s="12">
        <f>VLOOKUP(D29,[1]Sheet1!$D$2:$P$37,13,FALSE)</f>
        <v>0</v>
      </c>
    </row>
    <row r="30" customHeight="1" spans="1:24">
      <c r="A30" s="8"/>
      <c r="B30" s="8">
        <v>25</v>
      </c>
      <c r="C30" s="19" t="s">
        <v>68</v>
      </c>
      <c r="D30" s="10" t="s">
        <v>69</v>
      </c>
      <c r="E30" s="11" t="s">
        <v>28</v>
      </c>
      <c r="F30" s="11">
        <v>4200</v>
      </c>
      <c r="G30" s="11">
        <v>165</v>
      </c>
      <c r="H30" s="12">
        <f t="shared" si="0"/>
        <v>161</v>
      </c>
      <c r="I30" s="12" t="s">
        <v>29</v>
      </c>
      <c r="J30" s="12">
        <v>161</v>
      </c>
      <c r="K30" s="12" t="s">
        <v>29</v>
      </c>
      <c r="L30" s="11">
        <f t="shared" si="1"/>
        <v>4</v>
      </c>
      <c r="M30" s="12">
        <f>VLOOKUP(D30,[1]Sheet1!$D$2:$P$37,2,FALSE)</f>
        <v>0</v>
      </c>
      <c r="N30" s="12">
        <f>VLOOKUP(D30,[1]Sheet1!$D$2:$P$37,3,FALSE)</f>
        <v>0</v>
      </c>
      <c r="O30" s="12">
        <f>VLOOKUP(D30,[1]Sheet1!$D$2:$P$37,4,FALSE)</f>
        <v>0</v>
      </c>
      <c r="P30" s="12">
        <f>VLOOKUP(D30,[1]Sheet1!$D$2:$P$37,5,FALSE)</f>
        <v>0</v>
      </c>
      <c r="Q30" s="12">
        <f>VLOOKUP(D30,[1]Sheet1!$D$2:$P$37,6,FALSE)</f>
        <v>4</v>
      </c>
      <c r="R30" s="12">
        <f>VLOOKUP(D30,[1]Sheet1!$D$2:$P$37,7,FALSE)</f>
        <v>0</v>
      </c>
      <c r="S30" s="11">
        <f>VLOOKUP(D30,[1]Sheet1!$D$2:$P$37,8,FALSE)</f>
        <v>0</v>
      </c>
      <c r="T30" s="12">
        <f>VLOOKUP(D30,[1]Sheet1!$D$2:$P$37,9,FALSE)</f>
        <v>0</v>
      </c>
      <c r="U30" s="12">
        <f>VLOOKUP(D30,[1]Sheet1!$D$2:$P$37,10,FALSE)</f>
        <v>0</v>
      </c>
      <c r="V30" s="11">
        <f>VLOOKUP(D30,[1]Sheet1!$D$2:$P$37,11,FALSE)</f>
        <v>0</v>
      </c>
      <c r="W30" s="12">
        <f>VLOOKUP(D30,[1]Sheet1!$D$2:$P$37,12,FALSE)</f>
        <v>0</v>
      </c>
      <c r="X30" s="12">
        <f>VLOOKUP(D30,[1]Sheet1!$D$2:$P$37,13,FALSE)</f>
        <v>0</v>
      </c>
    </row>
    <row r="31" customHeight="1" spans="1:24">
      <c r="A31" s="8"/>
      <c r="B31" s="8">
        <v>26</v>
      </c>
      <c r="C31" s="19" t="s">
        <v>70</v>
      </c>
      <c r="D31" s="10" t="s">
        <v>71</v>
      </c>
      <c r="E31" s="11" t="s">
        <v>28</v>
      </c>
      <c r="F31" s="11">
        <v>4200</v>
      </c>
      <c r="G31" s="11">
        <v>165</v>
      </c>
      <c r="H31" s="12">
        <f t="shared" si="0"/>
        <v>161</v>
      </c>
      <c r="I31" s="12" t="s">
        <v>29</v>
      </c>
      <c r="J31" s="12">
        <v>161</v>
      </c>
      <c r="K31" s="12" t="s">
        <v>29</v>
      </c>
      <c r="L31" s="11">
        <f t="shared" si="1"/>
        <v>4</v>
      </c>
      <c r="M31" s="12">
        <f>VLOOKUP(D31,[1]Sheet1!$D$2:$P$37,2,FALSE)</f>
        <v>0</v>
      </c>
      <c r="N31" s="12">
        <f>VLOOKUP(D31,[1]Sheet1!$D$2:$P$37,3,FALSE)</f>
        <v>0</v>
      </c>
      <c r="O31" s="12">
        <f>VLOOKUP(D31,[1]Sheet1!$D$2:$P$37,4,FALSE)</f>
        <v>0</v>
      </c>
      <c r="P31" s="12">
        <f>VLOOKUP(D31,[1]Sheet1!$D$2:$P$37,5,FALSE)</f>
        <v>0</v>
      </c>
      <c r="Q31" s="12">
        <f>VLOOKUP(D31,[1]Sheet1!$D$2:$P$37,6,FALSE)</f>
        <v>0</v>
      </c>
      <c r="R31" s="12">
        <f>VLOOKUP(D31,[1]Sheet1!$D$2:$P$37,7,FALSE)</f>
        <v>0</v>
      </c>
      <c r="S31" s="11">
        <f>VLOOKUP(D31,[1]Sheet1!$D$2:$P$37,8,FALSE)</f>
        <v>0</v>
      </c>
      <c r="T31" s="12">
        <f>VLOOKUP(D31,[1]Sheet1!$D$2:$P$37,9,FALSE)</f>
        <v>0</v>
      </c>
      <c r="U31" s="12">
        <f>VLOOKUP(D31,[1]Sheet1!$D$2:$P$37,10,FALSE)</f>
        <v>0</v>
      </c>
      <c r="V31" s="11">
        <f>VLOOKUP(D31,[1]Sheet1!$D$2:$P$37,11,FALSE)</f>
        <v>4</v>
      </c>
      <c r="W31" s="12">
        <f>VLOOKUP(D31,[1]Sheet1!$D$2:$P$37,12,FALSE)</f>
        <v>0</v>
      </c>
      <c r="X31" s="12">
        <f>VLOOKUP(D31,[1]Sheet1!$D$2:$P$37,13,FALSE)</f>
        <v>0</v>
      </c>
    </row>
    <row r="32" customHeight="1" spans="1:24">
      <c r="A32" s="8"/>
      <c r="B32" s="8">
        <v>27</v>
      </c>
      <c r="C32" s="19" t="s">
        <v>72</v>
      </c>
      <c r="D32" s="10" t="s">
        <v>73</v>
      </c>
      <c r="E32" s="11" t="s">
        <v>28</v>
      </c>
      <c r="F32" s="11">
        <v>4200</v>
      </c>
      <c r="G32" s="11">
        <v>165</v>
      </c>
      <c r="H32" s="12">
        <f t="shared" si="0"/>
        <v>161</v>
      </c>
      <c r="I32" s="12" t="s">
        <v>29</v>
      </c>
      <c r="J32" s="12">
        <v>161</v>
      </c>
      <c r="K32" s="12" t="s">
        <v>29</v>
      </c>
      <c r="L32" s="11">
        <f t="shared" si="1"/>
        <v>4</v>
      </c>
      <c r="M32" s="12">
        <f>VLOOKUP(D32,[1]Sheet1!$D$2:$P$37,2,FALSE)</f>
        <v>0</v>
      </c>
      <c r="N32" s="12">
        <f>VLOOKUP(D32,[1]Sheet1!$D$2:$P$37,3,FALSE)</f>
        <v>0</v>
      </c>
      <c r="O32" s="12">
        <f>VLOOKUP(D32,[1]Sheet1!$D$2:$P$37,4,FALSE)</f>
        <v>0</v>
      </c>
      <c r="P32" s="12">
        <f>VLOOKUP(D32,[1]Sheet1!$D$2:$P$37,5,FALSE)</f>
        <v>0</v>
      </c>
      <c r="Q32" s="12">
        <f>VLOOKUP(D32,[1]Sheet1!$D$2:$P$37,6,FALSE)</f>
        <v>0</v>
      </c>
      <c r="R32" s="12">
        <f>VLOOKUP(D32,[1]Sheet1!$D$2:$P$37,7,FALSE)</f>
        <v>0</v>
      </c>
      <c r="S32" s="11">
        <f>VLOOKUP(D32,[1]Sheet1!$D$2:$P$37,8,FALSE)</f>
        <v>0</v>
      </c>
      <c r="T32" s="12">
        <f>VLOOKUP(D32,[1]Sheet1!$D$2:$P$37,9,FALSE)</f>
        <v>0</v>
      </c>
      <c r="U32" s="12">
        <f>VLOOKUP(D32,[1]Sheet1!$D$2:$P$37,10,FALSE)</f>
        <v>4</v>
      </c>
      <c r="V32" s="11">
        <f>VLOOKUP(D32,[1]Sheet1!$D$2:$P$37,11,FALSE)</f>
        <v>0</v>
      </c>
      <c r="W32" s="12">
        <f>VLOOKUP(D32,[1]Sheet1!$D$2:$P$37,12,FALSE)</f>
        <v>0</v>
      </c>
      <c r="X32" s="12">
        <f>VLOOKUP(D32,[1]Sheet1!$D$2:$P$37,13,FALSE)</f>
        <v>0</v>
      </c>
    </row>
    <row r="33" customHeight="1" spans="1:24">
      <c r="A33" s="8"/>
      <c r="B33" s="8">
        <v>28</v>
      </c>
      <c r="C33" s="9">
        <v>120801</v>
      </c>
      <c r="D33" s="10" t="s">
        <v>74</v>
      </c>
      <c r="E33" s="11" t="s">
        <v>28</v>
      </c>
      <c r="F33" s="11">
        <v>4100</v>
      </c>
      <c r="G33" s="11">
        <v>100</v>
      </c>
      <c r="H33" s="12">
        <f t="shared" si="0"/>
        <v>96</v>
      </c>
      <c r="I33" s="12">
        <v>48</v>
      </c>
      <c r="J33" s="12">
        <v>48</v>
      </c>
      <c r="K33" s="12" t="s">
        <v>29</v>
      </c>
      <c r="L33" s="11">
        <f t="shared" si="1"/>
        <v>4</v>
      </c>
      <c r="M33" s="12">
        <f>VLOOKUP(D33,[1]Sheet1!$D$2:$P$37,2,FALSE)</f>
        <v>0</v>
      </c>
      <c r="N33" s="12">
        <f>VLOOKUP(D33,[1]Sheet1!$D$2:$P$37,3,FALSE)</f>
        <v>0</v>
      </c>
      <c r="O33" s="12">
        <f>VLOOKUP(D33,[1]Sheet1!$D$2:$P$37,4,FALSE)</f>
        <v>0</v>
      </c>
      <c r="P33" s="12">
        <f>VLOOKUP(D33,[1]Sheet1!$D$2:$P$37,5,FALSE)</f>
        <v>0</v>
      </c>
      <c r="Q33" s="12">
        <f>VLOOKUP(D33,[1]Sheet1!$D$2:$P$37,6,FALSE)</f>
        <v>0</v>
      </c>
      <c r="R33" s="12">
        <f>VLOOKUP(D33,[1]Sheet1!$D$2:$P$37,7,FALSE)</f>
        <v>0</v>
      </c>
      <c r="S33" s="11">
        <f>VLOOKUP(D33,[1]Sheet1!$D$2:$P$37,8,FALSE)</f>
        <v>0</v>
      </c>
      <c r="T33" s="12">
        <f>VLOOKUP(D33,[1]Sheet1!$D$2:$P$37,9,FALSE)</f>
        <v>0</v>
      </c>
      <c r="U33" s="12">
        <f>VLOOKUP(D33,[1]Sheet1!$D$2:$P$37,10,FALSE)</f>
        <v>0</v>
      </c>
      <c r="V33" s="11">
        <f>VLOOKUP(D33,[1]Sheet1!$D$2:$P$37,11,FALSE)</f>
        <v>0</v>
      </c>
      <c r="W33" s="12">
        <f>VLOOKUP(D33,[1]Sheet1!$D$2:$P$37,12,FALSE)</f>
        <v>0</v>
      </c>
      <c r="X33" s="12">
        <f>VLOOKUP(D33,[1]Sheet1!$D$2:$P$37,13,FALSE)</f>
        <v>4</v>
      </c>
    </row>
    <row r="34" customHeight="1" spans="1:24">
      <c r="A34" s="8" t="s">
        <v>75</v>
      </c>
      <c r="B34" s="8">
        <v>29</v>
      </c>
      <c r="C34" s="9">
        <v>130102</v>
      </c>
      <c r="D34" s="10" t="s">
        <v>76</v>
      </c>
      <c r="E34" s="11" t="s">
        <v>28</v>
      </c>
      <c r="F34" s="11">
        <v>9000</v>
      </c>
      <c r="G34" s="11">
        <v>90</v>
      </c>
      <c r="H34" s="12">
        <f t="shared" si="0"/>
        <v>84</v>
      </c>
      <c r="I34" s="12">
        <v>42</v>
      </c>
      <c r="J34" s="12">
        <v>42</v>
      </c>
      <c r="K34" s="12" t="s">
        <v>29</v>
      </c>
      <c r="L34" s="11">
        <f t="shared" si="1"/>
        <v>6</v>
      </c>
      <c r="M34" s="12">
        <f>VLOOKUP(D34,[1]Sheet1!$D$2:$P$37,2,FALSE)</f>
        <v>0</v>
      </c>
      <c r="N34" s="12">
        <f>VLOOKUP(D34,[1]Sheet1!$D$2:$P$37,3,FALSE)</f>
        <v>0</v>
      </c>
      <c r="O34" s="12">
        <f>VLOOKUP(D34,[1]Sheet1!$D$2:$P$37,4,FALSE)</f>
        <v>0</v>
      </c>
      <c r="P34" s="12">
        <f>VLOOKUP(D34,[1]Sheet1!$D$2:$P$37,5,FALSE)</f>
        <v>2</v>
      </c>
      <c r="Q34" s="12">
        <f>VLOOKUP(D34,[1]Sheet1!$D$2:$P$37,6,FALSE)</f>
        <v>0</v>
      </c>
      <c r="R34" s="12">
        <f>VLOOKUP(D34,[1]Sheet1!$D$2:$P$37,7,FALSE)</f>
        <v>0</v>
      </c>
      <c r="S34" s="11">
        <f>VLOOKUP(D34,[1]Sheet1!$D$2:$P$37,8,FALSE)</f>
        <v>0</v>
      </c>
      <c r="T34" s="12">
        <f>VLOOKUP(D34,[1]Sheet1!$D$2:$P$37,9,FALSE)</f>
        <v>0</v>
      </c>
      <c r="U34" s="12">
        <f>VLOOKUP(D34,[1]Sheet1!$D$2:$P$37,10,FALSE)</f>
        <v>0</v>
      </c>
      <c r="V34" s="11">
        <f>VLOOKUP(D34,[1]Sheet1!$D$2:$P$37,11,FALSE)</f>
        <v>4</v>
      </c>
      <c r="W34" s="12">
        <f>VLOOKUP(D34,[1]Sheet1!$D$2:$P$37,12,FALSE)</f>
        <v>0</v>
      </c>
      <c r="X34" s="12">
        <f>VLOOKUP(D34,[1]Sheet1!$D$2:$P$37,13,FALSE)</f>
        <v>0</v>
      </c>
    </row>
    <row r="35" customHeight="1" spans="1:24">
      <c r="A35" s="8"/>
      <c r="B35" s="8">
        <v>30</v>
      </c>
      <c r="C35" s="9">
        <v>130502</v>
      </c>
      <c r="D35" s="10" t="s">
        <v>77</v>
      </c>
      <c r="E35" s="11" t="s">
        <v>28</v>
      </c>
      <c r="F35" s="11">
        <v>9000</v>
      </c>
      <c r="G35" s="11">
        <v>90</v>
      </c>
      <c r="H35" s="12">
        <f t="shared" si="0"/>
        <v>82</v>
      </c>
      <c r="I35" s="12" t="s">
        <v>29</v>
      </c>
      <c r="J35" s="12" t="s">
        <v>29</v>
      </c>
      <c r="K35" s="12">
        <v>82</v>
      </c>
      <c r="L35" s="11">
        <f t="shared" si="1"/>
        <v>8</v>
      </c>
      <c r="M35" s="12">
        <f>VLOOKUP(D35,[1]Sheet1!$D$2:$P$37,2,FALSE)</f>
        <v>0</v>
      </c>
      <c r="N35" s="12">
        <f>VLOOKUP(D35,[1]Sheet1!$D$2:$P$37,3,FALSE)</f>
        <v>0</v>
      </c>
      <c r="O35" s="12">
        <f>VLOOKUP(D35,[1]Sheet1!$D$2:$P$37,4,FALSE)</f>
        <v>0</v>
      </c>
      <c r="P35" s="12">
        <f>VLOOKUP(D35,[1]Sheet1!$D$2:$P$37,5,FALSE)</f>
        <v>0</v>
      </c>
      <c r="Q35" s="12">
        <f>VLOOKUP(D35,[1]Sheet1!$D$2:$P$37,6,FALSE)</f>
        <v>0</v>
      </c>
      <c r="R35" s="12">
        <f>VLOOKUP(D35,[1]Sheet1!$D$2:$P$37,7,FALSE)</f>
        <v>0</v>
      </c>
      <c r="S35" s="11">
        <f>VLOOKUP(D35,[1]Sheet1!$D$2:$P$37,8,FALSE)</f>
        <v>4</v>
      </c>
      <c r="T35" s="12">
        <f>VLOOKUP(D35,[1]Sheet1!$D$2:$P$37,9,FALSE)</f>
        <v>0</v>
      </c>
      <c r="U35" s="12">
        <f>VLOOKUP(D35,[1]Sheet1!$D$2:$P$37,10,FALSE)</f>
        <v>0</v>
      </c>
      <c r="V35" s="11">
        <f>VLOOKUP(D35,[1]Sheet1!$D$2:$P$37,11,FALSE)</f>
        <v>0</v>
      </c>
      <c r="W35" s="12">
        <f>VLOOKUP(D35,[1]Sheet1!$D$2:$P$37,12,FALSE)</f>
        <v>4</v>
      </c>
      <c r="X35" s="12">
        <f>VLOOKUP(D35,[1]Sheet1!$D$2:$P$37,13,FALSE)</f>
        <v>0</v>
      </c>
    </row>
    <row r="36" customHeight="1" spans="1:24">
      <c r="A36" s="8"/>
      <c r="B36" s="8">
        <v>31</v>
      </c>
      <c r="C36" s="9">
        <v>130503</v>
      </c>
      <c r="D36" s="10" t="s">
        <v>78</v>
      </c>
      <c r="E36" s="11" t="s">
        <v>28</v>
      </c>
      <c r="F36" s="11">
        <v>9000</v>
      </c>
      <c r="G36" s="11">
        <v>60</v>
      </c>
      <c r="H36" s="12">
        <f t="shared" si="0"/>
        <v>50</v>
      </c>
      <c r="I36" s="12" t="s">
        <v>29</v>
      </c>
      <c r="J36" s="12" t="s">
        <v>29</v>
      </c>
      <c r="K36" s="12">
        <v>50</v>
      </c>
      <c r="L36" s="11">
        <f t="shared" si="1"/>
        <v>10</v>
      </c>
      <c r="M36" s="12">
        <f>VLOOKUP(D36,[1]Sheet1!$D$2:$P$37,2,FALSE)</f>
        <v>0</v>
      </c>
      <c r="N36" s="12">
        <f>VLOOKUP(D36,[1]Sheet1!$D$2:$P$37,3,FALSE)</f>
        <v>6</v>
      </c>
      <c r="O36" s="12">
        <f>VLOOKUP(D36,[1]Sheet1!$D$2:$P$37,4,FALSE)</f>
        <v>0</v>
      </c>
      <c r="P36" s="12">
        <f>VLOOKUP(D36,[1]Sheet1!$D$2:$P$37,5,FALSE)</f>
        <v>4</v>
      </c>
      <c r="Q36" s="12">
        <f>VLOOKUP(D36,[1]Sheet1!$D$2:$P$37,6,FALSE)</f>
        <v>0</v>
      </c>
      <c r="R36" s="12">
        <f>VLOOKUP(D36,[1]Sheet1!$D$2:$P$37,7,FALSE)</f>
        <v>0</v>
      </c>
      <c r="S36" s="11">
        <f>VLOOKUP(D36,[1]Sheet1!$D$2:$P$37,8,FALSE)</f>
        <v>0</v>
      </c>
      <c r="T36" s="12">
        <f>VLOOKUP(D36,[1]Sheet1!$D$2:$P$37,9,FALSE)</f>
        <v>0</v>
      </c>
      <c r="U36" s="12">
        <f>VLOOKUP(D36,[1]Sheet1!$D$2:$P$37,10,FALSE)</f>
        <v>0</v>
      </c>
      <c r="V36" s="11">
        <f>VLOOKUP(D36,[1]Sheet1!$D$2:$P$37,11,FALSE)</f>
        <v>0</v>
      </c>
      <c r="W36" s="12">
        <f>VLOOKUP(D36,[1]Sheet1!$D$2:$P$37,12,FALSE)</f>
        <v>0</v>
      </c>
      <c r="X36" s="12">
        <f>VLOOKUP(D36,[1]Sheet1!$D$2:$P$37,13,FALSE)</f>
        <v>0</v>
      </c>
    </row>
    <row r="37" ht="27" customHeight="1" spans="1:24">
      <c r="A37" s="8" t="s">
        <v>79</v>
      </c>
      <c r="B37" s="8">
        <v>32</v>
      </c>
      <c r="C37" s="9" t="s">
        <v>80</v>
      </c>
      <c r="D37" s="10" t="s">
        <v>81</v>
      </c>
      <c r="E37" s="11" t="s">
        <v>28</v>
      </c>
      <c r="F37" s="11">
        <v>22000</v>
      </c>
      <c r="G37" s="11">
        <v>100</v>
      </c>
      <c r="H37" s="12">
        <f t="shared" si="0"/>
        <v>64</v>
      </c>
      <c r="I37" s="12">
        <v>32</v>
      </c>
      <c r="J37" s="12">
        <v>32</v>
      </c>
      <c r="K37" s="12" t="s">
        <v>29</v>
      </c>
      <c r="L37" s="11">
        <f t="shared" si="1"/>
        <v>36</v>
      </c>
      <c r="M37" s="12">
        <f>VLOOKUP(D37,[1]Sheet1!$D$2:$P$37,2,FALSE)</f>
        <v>0</v>
      </c>
      <c r="N37" s="12">
        <f>VLOOKUP(D37,[1]Sheet1!$D$2:$P$37,3,FALSE)</f>
        <v>4</v>
      </c>
      <c r="O37" s="12">
        <f>VLOOKUP(D37,[1]Sheet1!$D$2:$P$37,4,FALSE)</f>
        <v>6</v>
      </c>
      <c r="P37" s="12">
        <f>VLOOKUP(D37,[1]Sheet1!$D$2:$P$37,5,FALSE)</f>
        <v>0</v>
      </c>
      <c r="Q37" s="12">
        <f>VLOOKUP(D37,[1]Sheet1!$D$2:$P$37,6,FALSE)</f>
        <v>0</v>
      </c>
      <c r="R37" s="12">
        <f>VLOOKUP(D37,[1]Sheet1!$D$2:$P$37,7,FALSE)</f>
        <v>4</v>
      </c>
      <c r="S37" s="11">
        <f>VLOOKUP(D37,[1]Sheet1!$D$2:$P$37,8,FALSE)</f>
        <v>6</v>
      </c>
      <c r="T37" s="12">
        <f>VLOOKUP(D37,[1]Sheet1!$D$2:$P$37,9,FALSE)</f>
        <v>0</v>
      </c>
      <c r="U37" s="12">
        <f>VLOOKUP(D37,[1]Sheet1!$D$2:$P$37,10,FALSE)</f>
        <v>0</v>
      </c>
      <c r="V37" s="11">
        <f>VLOOKUP(D37,[1]Sheet1!$D$2:$P$37,11,FALSE)</f>
        <v>6</v>
      </c>
      <c r="W37" s="12">
        <f>VLOOKUP(D37,[1]Sheet1!$D$2:$P$37,12,FALSE)</f>
        <v>6</v>
      </c>
      <c r="X37" s="12">
        <f>VLOOKUP(D37,[1]Sheet1!$D$2:$P$37,13,FALSE)</f>
        <v>4</v>
      </c>
    </row>
    <row r="38" ht="21" customHeight="1" spans="1:24">
      <c r="A38" s="15" t="s">
        <v>82</v>
      </c>
      <c r="B38" s="11"/>
      <c r="C38" s="11"/>
      <c r="D38" s="11"/>
      <c r="E38" s="11"/>
      <c r="F38" s="11"/>
      <c r="G38" s="16">
        <f>SUM(G6:G37)</f>
        <v>3500</v>
      </c>
      <c r="H38" s="12">
        <f t="shared" si="0"/>
        <v>3296</v>
      </c>
      <c r="I38" s="12">
        <f>SUM(I6:I37)</f>
        <v>1059</v>
      </c>
      <c r="J38" s="12">
        <f>SUM(J6:J37)</f>
        <v>2105</v>
      </c>
      <c r="K38" s="12">
        <f>SUM(K6:K37)</f>
        <v>132</v>
      </c>
      <c r="L38" s="11">
        <f>SUM(L6:L37)</f>
        <v>204</v>
      </c>
      <c r="M38" s="12">
        <f t="shared" ref="M38:X38" si="2">SUM(M6:M37)</f>
        <v>20</v>
      </c>
      <c r="N38" s="12">
        <f t="shared" si="2"/>
        <v>20</v>
      </c>
      <c r="O38" s="12">
        <f t="shared" si="2"/>
        <v>16</v>
      </c>
      <c r="P38" s="12">
        <f t="shared" si="2"/>
        <v>10</v>
      </c>
      <c r="Q38" s="12">
        <f t="shared" si="2"/>
        <v>16</v>
      </c>
      <c r="R38" s="12">
        <f t="shared" si="2"/>
        <v>20</v>
      </c>
      <c r="S38" s="11">
        <f t="shared" si="2"/>
        <v>18</v>
      </c>
      <c r="T38" s="12">
        <f t="shared" si="2"/>
        <v>18</v>
      </c>
      <c r="U38" s="12">
        <f t="shared" si="2"/>
        <v>12</v>
      </c>
      <c r="V38" s="11">
        <f t="shared" si="2"/>
        <v>14</v>
      </c>
      <c r="W38" s="12">
        <f t="shared" si="2"/>
        <v>22</v>
      </c>
      <c r="X38" s="12">
        <f t="shared" si="2"/>
        <v>18</v>
      </c>
    </row>
  </sheetData>
  <autoFilter ref="A5:X38">
    <extLst/>
  </autoFilter>
  <mergeCells count="34">
    <mergeCell ref="A1:X1"/>
    <mergeCell ref="H2:K2"/>
    <mergeCell ref="L2:X2"/>
    <mergeCell ref="A2:A5"/>
    <mergeCell ref="A6:A12"/>
    <mergeCell ref="A13:A18"/>
    <mergeCell ref="A19:A22"/>
    <mergeCell ref="A23:A25"/>
    <mergeCell ref="A26:A28"/>
    <mergeCell ref="A29:A33"/>
    <mergeCell ref="A34:A36"/>
    <mergeCell ref="B2:B5"/>
    <mergeCell ref="C2:C5"/>
    <mergeCell ref="D2:D5"/>
    <mergeCell ref="E2:E5"/>
    <mergeCell ref="F2:F5"/>
    <mergeCell ref="G2:G5"/>
    <mergeCell ref="H3:H5"/>
    <mergeCell ref="I3:I5"/>
    <mergeCell ref="J3:J5"/>
    <mergeCell ref="K3:K5"/>
    <mergeCell ref="L3:L5"/>
    <mergeCell ref="M3:M5"/>
    <mergeCell ref="N3:N5"/>
    <mergeCell ref="O3:O5"/>
    <mergeCell ref="P3:P5"/>
    <mergeCell ref="Q3:Q5"/>
    <mergeCell ref="R3:R5"/>
    <mergeCell ref="S3:S5"/>
    <mergeCell ref="T3:T5"/>
    <mergeCell ref="U3:U5"/>
    <mergeCell ref="V3:V5"/>
    <mergeCell ref="W3:W5"/>
    <mergeCell ref="X3:X5"/>
  </mergeCells>
  <pageMargins left="0.751388888888889" right="0.751388888888889" top="1" bottom="1" header="0.5" footer="0.5"/>
  <pageSetup paperSize="9" scale="64" fitToHeight="0" orientation="landscape" horizontalDpi="600"/>
  <headerFooter/>
  <ignoredErrors>
    <ignoredError sqref="H38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NetdiskSupbooks xmlns="http://www.wps.cn/et/2019/netdiskSupbooks">
  <NetdiskSupbook Target="\Users\Administrator\Documents\WPS%20Cloud%20Files\295292949\2024年学生处招就处工作\招生工作\贵州商学院2024年高考招生计划表5.15拟定.xlsx" FileId="297008723285" NetdiskName="yunwps"/>
</NetdiskSupbooks>
</file>

<file path=customXml/itemProps1.xml><?xml version="1.0" encoding="utf-8"?>
<ds:datastoreItem xmlns:ds="http://schemas.openxmlformats.org/officeDocument/2006/customXml" ds:itemID="{8CA11897-456E-43AF-AC28-93E1BBEC0A59}">
  <ds:schemaRefs>
    <ds:schemaRef ds:uri="http://www.wps.cn/et/2019/netdiskSupbook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XW523</dc:creator>
  <cp:lastModifiedBy>三儿。</cp:lastModifiedBy>
  <dcterms:created xsi:type="dcterms:W3CDTF">2023-05-31T00:48:00Z</dcterms:created>
  <dcterms:modified xsi:type="dcterms:W3CDTF">2024-06-20T08:37:33Z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E6E6B98F3ED64AA3AB6986048B18F851_13</vt:lpwstr>
  </property>
  <property fmtid="{D5CDD505-2E9C-101B-9397-08002B2CF9AE}" pid="3" name="KSOProductBuildVer">
    <vt:lpwstr>2052-12.1.0.15990</vt:lpwstr>
  </property>
  <property fmtid="{D5CDD505-2E9C-101B-9397-08002B2CF9AE}" pid="4" name="KSOReadingLayout">
    <vt:bool>true</vt:bool>
  </property>
</Properties>
</file>